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0736" windowHeight="11760"/>
  </bookViews>
  <sheets>
    <sheet name="ORÇAMENTO" sheetId="7" r:id="rId1"/>
    <sheet name="ORÇAMENTO COMPLETO" sheetId="8" state="hidden" r:id="rId2"/>
    <sheet name="Avaliação de estoque" sheetId="9" state="hidden" r:id="rId3"/>
  </sheets>
  <definedNames>
    <definedName name="_xlnm._FilterDatabase" localSheetId="1" hidden="1">'ORÇAMENTO COMPLETO'!$A$1:$IU$86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3" i="7"/>
  <c r="K39" l="1"/>
  <c r="K48" l="1"/>
  <c r="K41"/>
  <c r="J100" i="9" l="1"/>
  <c r="L99"/>
  <c r="K99"/>
  <c r="L98"/>
  <c r="K98"/>
  <c r="L97"/>
  <c r="K97"/>
  <c r="L96"/>
  <c r="K96"/>
  <c r="L95"/>
  <c r="K95"/>
  <c r="L94"/>
  <c r="K94"/>
  <c r="L93"/>
  <c r="K93"/>
  <c r="L92"/>
  <c r="K92"/>
  <c r="L91"/>
  <c r="K91"/>
  <c r="L90"/>
  <c r="K90"/>
  <c r="L89"/>
  <c r="K89"/>
  <c r="L88"/>
  <c r="K88"/>
  <c r="L87"/>
  <c r="K87"/>
  <c r="L86"/>
  <c r="K86"/>
  <c r="L85"/>
  <c r="K85"/>
  <c r="L84"/>
  <c r="K84"/>
  <c r="L83"/>
  <c r="K83"/>
  <c r="L82"/>
  <c r="K82"/>
  <c r="L81"/>
  <c r="K81"/>
  <c r="L80"/>
  <c r="K80"/>
  <c r="L79"/>
  <c r="K79"/>
  <c r="L78"/>
  <c r="K78"/>
  <c r="L77"/>
  <c r="K77"/>
  <c r="L76"/>
  <c r="K76"/>
  <c r="L75"/>
  <c r="K75"/>
  <c r="L74"/>
  <c r="K74"/>
  <c r="L73"/>
  <c r="K73"/>
  <c r="L72"/>
  <c r="K72"/>
  <c r="L71"/>
  <c r="K71"/>
  <c r="L70"/>
  <c r="K70"/>
  <c r="L69"/>
  <c r="K69"/>
  <c r="L68"/>
  <c r="K68"/>
  <c r="L67"/>
  <c r="K67"/>
  <c r="L66"/>
  <c r="K66"/>
  <c r="L65"/>
  <c r="K65"/>
  <c r="L64"/>
  <c r="K64"/>
  <c r="L63"/>
  <c r="K63"/>
  <c r="L62"/>
  <c r="K62"/>
  <c r="L61"/>
  <c r="K61"/>
  <c r="L60"/>
  <c r="K60"/>
  <c r="L59"/>
  <c r="K59"/>
  <c r="L58"/>
  <c r="K58"/>
  <c r="L57"/>
  <c r="K57"/>
  <c r="L56"/>
  <c r="K56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L100" s="1"/>
  <c r="L101" s="1"/>
  <c r="K16"/>
  <c r="J100" i="7"/>
  <c r="K58"/>
  <c r="L58"/>
  <c r="K59"/>
  <c r="L59"/>
  <c r="K60"/>
  <c r="L60"/>
  <c r="K61"/>
  <c r="L61"/>
  <c r="K62"/>
  <c r="L62"/>
  <c r="K63"/>
  <c r="L63"/>
  <c r="K64"/>
  <c r="L64"/>
  <c r="K65"/>
  <c r="L65"/>
  <c r="K66"/>
  <c r="L66"/>
  <c r="K67"/>
  <c r="L67"/>
  <c r="K68"/>
  <c r="L68"/>
  <c r="K69"/>
  <c r="L69"/>
  <c r="K70"/>
  <c r="L70"/>
  <c r="K71"/>
  <c r="L71"/>
  <c r="K72"/>
  <c r="L72"/>
  <c r="K73"/>
  <c r="L73"/>
  <c r="K74"/>
  <c r="L74"/>
  <c r="K75"/>
  <c r="L75"/>
  <c r="L76"/>
  <c r="K77"/>
  <c r="L77"/>
  <c r="K78"/>
  <c r="L78"/>
  <c r="L79"/>
  <c r="L80"/>
  <c r="K81"/>
  <c r="L81"/>
  <c r="K82"/>
  <c r="L82"/>
  <c r="K83"/>
  <c r="L83"/>
  <c r="L84"/>
  <c r="K85"/>
  <c r="L85"/>
  <c r="K86"/>
  <c r="L86"/>
  <c r="K87"/>
  <c r="L87"/>
  <c r="K88"/>
  <c r="L88"/>
  <c r="K89"/>
  <c r="L89"/>
  <c r="K90"/>
  <c r="L90"/>
  <c r="K91"/>
  <c r="L91"/>
  <c r="K92"/>
  <c r="L92"/>
  <c r="K93"/>
  <c r="L93"/>
  <c r="K94"/>
  <c r="L94"/>
  <c r="L95"/>
  <c r="K96"/>
  <c r="L96"/>
  <c r="K97"/>
  <c r="L97"/>
  <c r="K98"/>
  <c r="L98"/>
  <c r="K99"/>
  <c r="L99"/>
  <c r="AC86" i="8"/>
  <c r="AD86"/>
  <c r="AE86"/>
  <c r="AH86"/>
  <c r="AG86"/>
  <c r="T85" l="1"/>
  <c r="U85" s="1"/>
  <c r="R85"/>
  <c r="Q85" s="1"/>
  <c r="T84"/>
  <c r="U84" s="1"/>
  <c r="R84"/>
  <c r="Q84" s="1"/>
  <c r="T83"/>
  <c r="U83" s="1"/>
  <c r="R83"/>
  <c r="Q83" s="1"/>
  <c r="T82"/>
  <c r="U82" s="1"/>
  <c r="R82"/>
  <c r="Q82" s="1"/>
  <c r="T81"/>
  <c r="U81" s="1"/>
  <c r="AG81" s="1"/>
  <c r="R81"/>
  <c r="Q81" s="1"/>
  <c r="T80"/>
  <c r="U80" s="1"/>
  <c r="V80" s="1"/>
  <c r="AI80" s="1"/>
  <c r="R80"/>
  <c r="Q80" s="1"/>
  <c r="P80" s="1"/>
  <c r="T79"/>
  <c r="U79" s="1"/>
  <c r="AG79" s="1"/>
  <c r="R79"/>
  <c r="Q79" s="1"/>
  <c r="T78"/>
  <c r="U78" s="1"/>
  <c r="AG78" s="1"/>
  <c r="R78"/>
  <c r="Q78" s="1"/>
  <c r="T77"/>
  <c r="U77" s="1"/>
  <c r="V77" s="1"/>
  <c r="AI77" s="1"/>
  <c r="R77"/>
  <c r="Q77" s="1"/>
  <c r="P77" s="1"/>
  <c r="T76"/>
  <c r="U76" s="1"/>
  <c r="V76" s="1"/>
  <c r="AI76" s="1"/>
  <c r="R76"/>
  <c r="Q76" s="1"/>
  <c r="T75"/>
  <c r="U75" s="1"/>
  <c r="R75"/>
  <c r="Q75" s="1"/>
  <c r="T74"/>
  <c r="U74" s="1"/>
  <c r="AG74" s="1"/>
  <c r="R74"/>
  <c r="Q74" s="1"/>
  <c r="T73"/>
  <c r="U73" s="1"/>
  <c r="AG73" s="1"/>
  <c r="R73"/>
  <c r="Q73" s="1"/>
  <c r="T72"/>
  <c r="U72" s="1"/>
  <c r="R72"/>
  <c r="Q72" s="1"/>
  <c r="T71"/>
  <c r="U71" s="1"/>
  <c r="R71"/>
  <c r="Q71" s="1"/>
  <c r="P71" s="1"/>
  <c r="T70"/>
  <c r="U70" s="1"/>
  <c r="AG70" s="1"/>
  <c r="R70"/>
  <c r="Q70" s="1"/>
  <c r="P70" s="1"/>
  <c r="T69"/>
  <c r="U69" s="1"/>
  <c r="AG69" s="1"/>
  <c r="R69"/>
  <c r="Q69" s="1"/>
  <c r="P69" s="1"/>
  <c r="T68"/>
  <c r="U68" s="1"/>
  <c r="R68"/>
  <c r="Q68" s="1"/>
  <c r="P68" s="1"/>
  <c r="T67"/>
  <c r="U67" s="1"/>
  <c r="AG67" s="1"/>
  <c r="R67"/>
  <c r="Q67" s="1"/>
  <c r="P67" s="1"/>
  <c r="T66"/>
  <c r="U66" s="1"/>
  <c r="R66"/>
  <c r="Q66" s="1"/>
  <c r="P66" s="1"/>
  <c r="T65"/>
  <c r="U65" s="1"/>
  <c r="AG65" s="1"/>
  <c r="R65"/>
  <c r="Q65" s="1"/>
  <c r="P65" s="1"/>
  <c r="T64"/>
  <c r="U64" s="1"/>
  <c r="R64"/>
  <c r="Q64"/>
  <c r="P64" s="1"/>
  <c r="T63"/>
  <c r="U63" s="1"/>
  <c r="R63"/>
  <c r="Q63" s="1"/>
  <c r="P63" s="1"/>
  <c r="T62"/>
  <c r="U62" s="1"/>
  <c r="R62"/>
  <c r="Q62" s="1"/>
  <c r="P62" s="1"/>
  <c r="T61"/>
  <c r="U61" s="1"/>
  <c r="R61"/>
  <c r="Q61" s="1"/>
  <c r="P61" s="1"/>
  <c r="T60"/>
  <c r="U60" s="1"/>
  <c r="AG60" s="1"/>
  <c r="R60"/>
  <c r="Q60" s="1"/>
  <c r="P60" s="1"/>
  <c r="T59"/>
  <c r="U59" s="1"/>
  <c r="V59" s="1"/>
  <c r="AI59" s="1"/>
  <c r="R59"/>
  <c r="Q59" s="1"/>
  <c r="T58"/>
  <c r="U58" s="1"/>
  <c r="R58"/>
  <c r="Q58" s="1"/>
  <c r="P58" s="1"/>
  <c r="T57"/>
  <c r="U57" s="1"/>
  <c r="R57"/>
  <c r="Q57" s="1"/>
  <c r="P57" s="1"/>
  <c r="T56"/>
  <c r="U56" s="1"/>
  <c r="V56" s="1"/>
  <c r="AI56" s="1"/>
  <c r="R56"/>
  <c r="Q56" s="1"/>
  <c r="T55"/>
  <c r="U55" s="1"/>
  <c r="AG55" s="1"/>
  <c r="R55"/>
  <c r="Q55" s="1"/>
  <c r="P55" s="1"/>
  <c r="O55" s="1"/>
  <c r="T54"/>
  <c r="U54" s="1"/>
  <c r="V54" s="1"/>
  <c r="AI54" s="1"/>
  <c r="R54"/>
  <c r="Q54" s="1"/>
  <c r="T53"/>
  <c r="U53" s="1"/>
  <c r="R53"/>
  <c r="Q53" s="1"/>
  <c r="P53" s="1"/>
  <c r="T52"/>
  <c r="U52" s="1"/>
  <c r="AG52" s="1"/>
  <c r="R52"/>
  <c r="Q52" s="1"/>
  <c r="T51"/>
  <c r="U51" s="1"/>
  <c r="R51"/>
  <c r="Q51" s="1"/>
  <c r="P51" s="1"/>
  <c r="T50"/>
  <c r="U50" s="1"/>
  <c r="R50"/>
  <c r="Q50" s="1"/>
  <c r="T49"/>
  <c r="U49" s="1"/>
  <c r="R49"/>
  <c r="Q49" s="1"/>
  <c r="P49" s="1"/>
  <c r="T48"/>
  <c r="U48" s="1"/>
  <c r="R48"/>
  <c r="Q48" s="1"/>
  <c r="T47"/>
  <c r="U47" s="1"/>
  <c r="AG47" s="1"/>
  <c r="R47"/>
  <c r="Q47" s="1"/>
  <c r="T46"/>
  <c r="U46" s="1"/>
  <c r="R46"/>
  <c r="Q46" s="1"/>
  <c r="T45"/>
  <c r="U45" s="1"/>
  <c r="V45" s="1"/>
  <c r="AI45" s="1"/>
  <c r="R45"/>
  <c r="Q45" s="1"/>
  <c r="P45" s="1"/>
  <c r="T44"/>
  <c r="U44" s="1"/>
  <c r="R44"/>
  <c r="Q44" s="1"/>
  <c r="T43"/>
  <c r="U43" s="1"/>
  <c r="V43" s="1"/>
  <c r="AI43" s="1"/>
  <c r="R43"/>
  <c r="Q43" s="1"/>
  <c r="T42"/>
  <c r="U42" s="1"/>
  <c r="V42" s="1"/>
  <c r="AI42" s="1"/>
  <c r="R42"/>
  <c r="Q42" s="1"/>
  <c r="P42" s="1"/>
  <c r="O42" s="1"/>
  <c r="T41"/>
  <c r="U41" s="1"/>
  <c r="V41" s="1"/>
  <c r="AI41" s="1"/>
  <c r="R41"/>
  <c r="Q41" s="1"/>
  <c r="T40"/>
  <c r="U40" s="1"/>
  <c r="R40"/>
  <c r="Q40" s="1"/>
  <c r="T39"/>
  <c r="U39" s="1"/>
  <c r="AG39" s="1"/>
  <c r="R39"/>
  <c r="Q39" s="1"/>
  <c r="T38"/>
  <c r="U38" s="1"/>
  <c r="R38"/>
  <c r="Q38" s="1"/>
  <c r="P38" s="1"/>
  <c r="T37"/>
  <c r="U37" s="1"/>
  <c r="AG37" s="1"/>
  <c r="R37"/>
  <c r="Q37" s="1"/>
  <c r="T36"/>
  <c r="U36" s="1"/>
  <c r="R36"/>
  <c r="Q36" s="1"/>
  <c r="T35"/>
  <c r="U35" s="1"/>
  <c r="V35" s="1"/>
  <c r="AI35" s="1"/>
  <c r="R35"/>
  <c r="Q35" s="1"/>
  <c r="T34"/>
  <c r="U34" s="1"/>
  <c r="R34"/>
  <c r="Q34" s="1"/>
  <c r="T33"/>
  <c r="U33" s="1"/>
  <c r="AG33" s="1"/>
  <c r="R33"/>
  <c r="Q33" s="1"/>
  <c r="T32"/>
  <c r="U32" s="1"/>
  <c r="R32"/>
  <c r="Q32" s="1"/>
  <c r="P32" s="1"/>
  <c r="T31"/>
  <c r="U31" s="1"/>
  <c r="V31" s="1"/>
  <c r="AI31" s="1"/>
  <c r="R31"/>
  <c r="Q31" s="1"/>
  <c r="T30"/>
  <c r="U30" s="1"/>
  <c r="R30"/>
  <c r="Q30" s="1"/>
  <c r="T29"/>
  <c r="U29" s="1"/>
  <c r="V29" s="1"/>
  <c r="AI29" s="1"/>
  <c r="R29"/>
  <c r="Q29" s="1"/>
  <c r="T28"/>
  <c r="U28" s="1"/>
  <c r="R28"/>
  <c r="Q28" s="1"/>
  <c r="P28" s="1"/>
  <c r="T27"/>
  <c r="U27" s="1"/>
  <c r="V27" s="1"/>
  <c r="AI27" s="1"/>
  <c r="R27"/>
  <c r="Q27" s="1"/>
  <c r="T26"/>
  <c r="U26" s="1"/>
  <c r="V26" s="1"/>
  <c r="AI26" s="1"/>
  <c r="R26"/>
  <c r="Q26" s="1"/>
  <c r="T25"/>
  <c r="U25" s="1"/>
  <c r="R25"/>
  <c r="Q25" s="1"/>
  <c r="P25" s="1"/>
  <c r="O25" s="1"/>
  <c r="T24"/>
  <c r="U24" s="1"/>
  <c r="AG24" s="1"/>
  <c r="R24"/>
  <c r="Q24" s="1"/>
  <c r="T23"/>
  <c r="U23" s="1"/>
  <c r="R23"/>
  <c r="Q23" s="1"/>
  <c r="P23" s="1"/>
  <c r="T22"/>
  <c r="U22" s="1"/>
  <c r="V22" s="1"/>
  <c r="AI22" s="1"/>
  <c r="R22"/>
  <c r="Q22" s="1"/>
  <c r="P22" s="1"/>
  <c r="T21"/>
  <c r="U21" s="1"/>
  <c r="R21"/>
  <c r="Q21" s="1"/>
  <c r="T20"/>
  <c r="U20" s="1"/>
  <c r="V20" s="1"/>
  <c r="AI20" s="1"/>
  <c r="R20"/>
  <c r="Q20" s="1"/>
  <c r="T19"/>
  <c r="U19" s="1"/>
  <c r="R19"/>
  <c r="Q19" s="1"/>
  <c r="T18"/>
  <c r="U18" s="1"/>
  <c r="AG18" s="1"/>
  <c r="R18"/>
  <c r="Q18" s="1"/>
  <c r="T17"/>
  <c r="U17" s="1"/>
  <c r="R17"/>
  <c r="Q17" s="1"/>
  <c r="P17" s="1"/>
  <c r="T16"/>
  <c r="U16" s="1"/>
  <c r="V16" s="1"/>
  <c r="AI16" s="1"/>
  <c r="R16"/>
  <c r="Q16" s="1"/>
  <c r="T15"/>
  <c r="U15" s="1"/>
  <c r="R15"/>
  <c r="Q15" s="1"/>
  <c r="T14"/>
  <c r="U14" s="1"/>
  <c r="V14" s="1"/>
  <c r="AI14" s="1"/>
  <c r="R14"/>
  <c r="Q14" s="1"/>
  <c r="T13"/>
  <c r="U13" s="1"/>
  <c r="R13"/>
  <c r="Q13" s="1"/>
  <c r="P13" s="1"/>
  <c r="T12"/>
  <c r="U12" s="1"/>
  <c r="AG12" s="1"/>
  <c r="R12"/>
  <c r="Q12" s="1"/>
  <c r="T11"/>
  <c r="U11" s="1"/>
  <c r="AG11" s="1"/>
  <c r="R11"/>
  <c r="Q11" s="1"/>
  <c r="T10"/>
  <c r="U10" s="1"/>
  <c r="R10"/>
  <c r="Q10" s="1"/>
  <c r="P10" s="1"/>
  <c r="T9"/>
  <c r="U9" s="1"/>
  <c r="V9" s="1"/>
  <c r="AI9" s="1"/>
  <c r="R9"/>
  <c r="Q9" s="1"/>
  <c r="T8"/>
  <c r="U8" s="1"/>
  <c r="R8"/>
  <c r="Q8" s="1"/>
  <c r="T7"/>
  <c r="U7" s="1"/>
  <c r="V7" s="1"/>
  <c r="AI7" s="1"/>
  <c r="R7"/>
  <c r="Q7" s="1"/>
  <c r="P7" s="1"/>
  <c r="T6"/>
  <c r="U6" s="1"/>
  <c r="R6"/>
  <c r="Q6" s="1"/>
  <c r="T5"/>
  <c r="U5" s="1"/>
  <c r="V5" s="1"/>
  <c r="AI5" s="1"/>
  <c r="R5"/>
  <c r="Q5" s="1"/>
  <c r="T4"/>
  <c r="U4" s="1"/>
  <c r="R4"/>
  <c r="Q4" s="1"/>
  <c r="T3"/>
  <c r="U3" s="1"/>
  <c r="R3"/>
  <c r="Q3" s="1"/>
  <c r="P3" s="1"/>
  <c r="T2"/>
  <c r="U2" s="1"/>
  <c r="V2" s="1"/>
  <c r="AI2" s="1"/>
  <c r="R2"/>
  <c r="Q2" s="1"/>
  <c r="L17" i="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100" s="1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16"/>
  <c r="K17"/>
  <c r="K18"/>
  <c r="K19"/>
  <c r="K20"/>
  <c r="K21"/>
  <c r="K22"/>
  <c r="K23"/>
  <c r="K24"/>
  <c r="K25"/>
  <c r="K26"/>
  <c r="K27"/>
  <c r="K28"/>
  <c r="K29"/>
  <c r="K31"/>
  <c r="K32"/>
  <c r="K33"/>
  <c r="K34"/>
  <c r="K38"/>
  <c r="K44"/>
  <c r="K53"/>
  <c r="K55"/>
  <c r="K56"/>
  <c r="P29" i="8" l="1"/>
  <c r="O29" s="1"/>
  <c r="N29" s="1"/>
  <c r="M29" s="1"/>
  <c r="W29" s="1"/>
  <c r="O80"/>
  <c r="AG9"/>
  <c r="AF9" s="1"/>
  <c r="AB9" s="1"/>
  <c r="O71"/>
  <c r="N71" s="1"/>
  <c r="M71" s="1"/>
  <c r="W71" s="1"/>
  <c r="P8"/>
  <c r="O8" s="1"/>
  <c r="N8" s="1"/>
  <c r="M8" s="1"/>
  <c r="W8" s="1"/>
  <c r="P14"/>
  <c r="O14" s="1"/>
  <c r="N14" s="1"/>
  <c r="M14" s="1"/>
  <c r="W14" s="1"/>
  <c r="AG83"/>
  <c r="V83"/>
  <c r="AI83" s="1"/>
  <c r="V78"/>
  <c r="AI78" s="1"/>
  <c r="AF78" s="1"/>
  <c r="AB78" s="1"/>
  <c r="V24"/>
  <c r="AI24" s="1"/>
  <c r="AF24" s="1"/>
  <c r="AB24" s="1"/>
  <c r="AG45"/>
  <c r="AF45" s="1"/>
  <c r="AB45" s="1"/>
  <c r="V74"/>
  <c r="AI74" s="1"/>
  <c r="O17"/>
  <c r="N17" s="1"/>
  <c r="M17" s="1"/>
  <c r="W17" s="1"/>
  <c r="O23"/>
  <c r="N23" s="1"/>
  <c r="V73"/>
  <c r="AI73" s="1"/>
  <c r="AG77"/>
  <c r="AF77" s="1"/>
  <c r="AB77" s="1"/>
  <c r="O32"/>
  <c r="O3"/>
  <c r="N3" s="1"/>
  <c r="M3" s="1"/>
  <c r="W3" s="1"/>
  <c r="AG5"/>
  <c r="AF5" s="1"/>
  <c r="AB5" s="1"/>
  <c r="P36"/>
  <c r="O36" s="1"/>
  <c r="O68"/>
  <c r="N68" s="1"/>
  <c r="M68" s="1"/>
  <c r="W68" s="1"/>
  <c r="P18"/>
  <c r="O18" s="1"/>
  <c r="P26"/>
  <c r="O26" s="1"/>
  <c r="P37"/>
  <c r="O37" s="1"/>
  <c r="P46"/>
  <c r="O46"/>
  <c r="V58"/>
  <c r="AI58" s="1"/>
  <c r="AG58"/>
  <c r="P44"/>
  <c r="O44" s="1"/>
  <c r="N44" s="1"/>
  <c r="P72"/>
  <c r="O72" s="1"/>
  <c r="N72" s="1"/>
  <c r="M72" s="1"/>
  <c r="W72" s="1"/>
  <c r="N42"/>
  <c r="M42" s="1"/>
  <c r="W42" s="1"/>
  <c r="P19"/>
  <c r="O19" s="1"/>
  <c r="P4"/>
  <c r="O4" s="1"/>
  <c r="N4" s="1"/>
  <c r="P11"/>
  <c r="O11" s="1"/>
  <c r="P41"/>
  <c r="O41" s="1"/>
  <c r="N41" s="1"/>
  <c r="V49"/>
  <c r="AI49" s="1"/>
  <c r="AG49"/>
  <c r="AG62"/>
  <c r="V62"/>
  <c r="AI62" s="1"/>
  <c r="P82"/>
  <c r="O82" s="1"/>
  <c r="N82" s="1"/>
  <c r="M82" s="1"/>
  <c r="W82" s="1"/>
  <c r="V84"/>
  <c r="AI84" s="1"/>
  <c r="AG84"/>
  <c r="AF84" s="1"/>
  <c r="AB84" s="1"/>
  <c r="P33"/>
  <c r="O33" s="1"/>
  <c r="AG53"/>
  <c r="V53"/>
  <c r="AI53" s="1"/>
  <c r="N55"/>
  <c r="M55" s="1"/>
  <c r="W55" s="1"/>
  <c r="P6"/>
  <c r="O6" s="1"/>
  <c r="N6" s="1"/>
  <c r="P15"/>
  <c r="O15" s="1"/>
  <c r="P21"/>
  <c r="O21" s="1"/>
  <c r="N21" s="1"/>
  <c r="M21" s="1"/>
  <c r="W21" s="1"/>
  <c r="P30"/>
  <c r="O30" s="1"/>
  <c r="P34"/>
  <c r="O34" s="1"/>
  <c r="P40"/>
  <c r="O40" s="1"/>
  <c r="N40" s="1"/>
  <c r="M40" s="1"/>
  <c r="W40" s="1"/>
  <c r="AG41"/>
  <c r="AF41" s="1"/>
  <c r="AB41" s="1"/>
  <c r="O45"/>
  <c r="AG76"/>
  <c r="AF76" s="1"/>
  <c r="AB76" s="1"/>
  <c r="V18"/>
  <c r="AI18" s="1"/>
  <c r="AF18" s="1"/>
  <c r="AB18" s="1"/>
  <c r="V33"/>
  <c r="AI33" s="1"/>
  <c r="AF33" s="1"/>
  <c r="AB33" s="1"/>
  <c r="AG14"/>
  <c r="AF14" s="1"/>
  <c r="AB14" s="1"/>
  <c r="AG29"/>
  <c r="AF29" s="1"/>
  <c r="AB29" s="1"/>
  <c r="O38"/>
  <c r="V39"/>
  <c r="AI39" s="1"/>
  <c r="AF39" s="1"/>
  <c r="O61"/>
  <c r="O63"/>
  <c r="N63" s="1"/>
  <c r="M63" s="1"/>
  <c r="W63" s="1"/>
  <c r="O66"/>
  <c r="N66" s="1"/>
  <c r="AG20"/>
  <c r="AF20" s="1"/>
  <c r="AB20" s="1"/>
  <c r="O13"/>
  <c r="N13" s="1"/>
  <c r="O28"/>
  <c r="N28" s="1"/>
  <c r="AG2"/>
  <c r="AF2" s="1"/>
  <c r="AG16"/>
  <c r="AF16" s="1"/>
  <c r="AB16" s="1"/>
  <c r="AG31"/>
  <c r="AF31" s="1"/>
  <c r="AB31" s="1"/>
  <c r="AG35"/>
  <c r="AF35" s="1"/>
  <c r="AB35" s="1"/>
  <c r="O49"/>
  <c r="AG59"/>
  <c r="AF59" s="1"/>
  <c r="AB59" s="1"/>
  <c r="V81"/>
  <c r="AI81" s="1"/>
  <c r="AF81" s="1"/>
  <c r="AB81" s="1"/>
  <c r="AG4"/>
  <c r="V4"/>
  <c r="AI4" s="1"/>
  <c r="P43"/>
  <c r="O43" s="1"/>
  <c r="P12"/>
  <c r="O12" s="1"/>
  <c r="P27"/>
  <c r="O27" s="1"/>
  <c r="V38"/>
  <c r="AI38" s="1"/>
  <c r="AG38"/>
  <c r="V19"/>
  <c r="AI19" s="1"/>
  <c r="AG19"/>
  <c r="AG46"/>
  <c r="V46"/>
  <c r="AI46" s="1"/>
  <c r="AG15"/>
  <c r="V15"/>
  <c r="AI15" s="1"/>
  <c r="V23"/>
  <c r="AI23" s="1"/>
  <c r="AG23"/>
  <c r="N25"/>
  <c r="M25" s="1"/>
  <c r="W25" s="1"/>
  <c r="V8"/>
  <c r="AI8" s="1"/>
  <c r="AG8"/>
  <c r="V50"/>
  <c r="AI50" s="1"/>
  <c r="AG50"/>
  <c r="AG30"/>
  <c r="V30"/>
  <c r="AI30" s="1"/>
  <c r="V34"/>
  <c r="AI34" s="1"/>
  <c r="AG34"/>
  <c r="AG48"/>
  <c r="V48"/>
  <c r="AI48" s="1"/>
  <c r="P54"/>
  <c r="O54" s="1"/>
  <c r="P76"/>
  <c r="O76" s="1"/>
  <c r="P2"/>
  <c r="O2" s="1"/>
  <c r="V11"/>
  <c r="AI11" s="1"/>
  <c r="P16"/>
  <c r="O16" s="1"/>
  <c r="P31"/>
  <c r="O31" s="1"/>
  <c r="P47"/>
  <c r="O47" s="1"/>
  <c r="O51"/>
  <c r="AG10"/>
  <c r="V10"/>
  <c r="AI10" s="1"/>
  <c r="AG25"/>
  <c r="V25"/>
  <c r="AI25" s="1"/>
  <c r="V12"/>
  <c r="AI12" s="1"/>
  <c r="P50"/>
  <c r="O50" s="1"/>
  <c r="P5"/>
  <c r="O5" s="1"/>
  <c r="P20"/>
  <c r="O20" s="1"/>
  <c r="P59"/>
  <c r="O59" s="1"/>
  <c r="AG54"/>
  <c r="AF54" s="1"/>
  <c r="AB54" s="1"/>
  <c r="AG56"/>
  <c r="AF56" s="1"/>
  <c r="AB56" s="1"/>
  <c r="P84"/>
  <c r="O84" s="1"/>
  <c r="AG3"/>
  <c r="V3"/>
  <c r="AI3" s="1"/>
  <c r="P9"/>
  <c r="O9" s="1"/>
  <c r="O10"/>
  <c r="AG17"/>
  <c r="V17"/>
  <c r="AI17" s="1"/>
  <c r="P24"/>
  <c r="O24" s="1"/>
  <c r="AG26"/>
  <c r="AF26" s="1"/>
  <c r="AB26" s="1"/>
  <c r="AG32"/>
  <c r="V32"/>
  <c r="AI32" s="1"/>
  <c r="P39"/>
  <c r="O39" s="1"/>
  <c r="AG42"/>
  <c r="AF42" s="1"/>
  <c r="AB42" s="1"/>
  <c r="O58"/>
  <c r="N32"/>
  <c r="AG40"/>
  <c r="V40"/>
  <c r="AI40" s="1"/>
  <c r="P48"/>
  <c r="O48" s="1"/>
  <c r="AG57"/>
  <c r="V57"/>
  <c r="AI57" s="1"/>
  <c r="V37"/>
  <c r="AI37" s="1"/>
  <c r="V55"/>
  <c r="AI55" s="1"/>
  <c r="AG61"/>
  <c r="V61"/>
  <c r="AI61" s="1"/>
  <c r="AG64"/>
  <c r="V64"/>
  <c r="AI64" s="1"/>
  <c r="AG13"/>
  <c r="V13"/>
  <c r="AI13" s="1"/>
  <c r="AG28"/>
  <c r="V28"/>
  <c r="AI28" s="1"/>
  <c r="P35"/>
  <c r="O35" s="1"/>
  <c r="V47"/>
  <c r="AI47" s="1"/>
  <c r="O7"/>
  <c r="AG7"/>
  <c r="AF7" s="1"/>
  <c r="AB7" s="1"/>
  <c r="O22"/>
  <c r="AG22"/>
  <c r="AF22" s="1"/>
  <c r="AB22" s="1"/>
  <c r="AG27"/>
  <c r="AF27" s="1"/>
  <c r="AB27" s="1"/>
  <c r="AG43"/>
  <c r="AF43" s="1"/>
  <c r="AB43" s="1"/>
  <c r="V60"/>
  <c r="AI60" s="1"/>
  <c r="AG80"/>
  <c r="AF80" s="1"/>
  <c r="AB80" s="1"/>
  <c r="AG51"/>
  <c r="V51"/>
  <c r="AI51" s="1"/>
  <c r="AF74"/>
  <c r="AB74" s="1"/>
  <c r="AG44"/>
  <c r="V44"/>
  <c r="AI44" s="1"/>
  <c r="P75"/>
  <c r="O75" s="1"/>
  <c r="V69"/>
  <c r="AI69" s="1"/>
  <c r="V85"/>
  <c r="AI85" s="1"/>
  <c r="AG85"/>
  <c r="AG6"/>
  <c r="V6"/>
  <c r="AI6" s="1"/>
  <c r="AG21"/>
  <c r="V21"/>
  <c r="AI21" s="1"/>
  <c r="AG36"/>
  <c r="V36"/>
  <c r="AI36" s="1"/>
  <c r="P52"/>
  <c r="O52" s="1"/>
  <c r="O53"/>
  <c r="P56"/>
  <c r="O56"/>
  <c r="AG71"/>
  <c r="V71"/>
  <c r="AI71" s="1"/>
  <c r="P74"/>
  <c r="O74" s="1"/>
  <c r="P85"/>
  <c r="O85" s="1"/>
  <c r="AG63"/>
  <c r="V63"/>
  <c r="AI63" s="1"/>
  <c r="V70"/>
  <c r="AI70" s="1"/>
  <c r="O57"/>
  <c r="AG66"/>
  <c r="V66"/>
  <c r="AI66" s="1"/>
  <c r="V65"/>
  <c r="AI65" s="1"/>
  <c r="AG68"/>
  <c r="V68"/>
  <c r="AI68" s="1"/>
  <c r="P73"/>
  <c r="O73" s="1"/>
  <c r="V67"/>
  <c r="AI67" s="1"/>
  <c r="P79"/>
  <c r="O79" s="1"/>
  <c r="AG82"/>
  <c r="V82"/>
  <c r="AI82" s="1"/>
  <c r="O60"/>
  <c r="AF83"/>
  <c r="AB83" s="1"/>
  <c r="O62"/>
  <c r="O64"/>
  <c r="O65"/>
  <c r="O67"/>
  <c r="O69"/>
  <c r="O70"/>
  <c r="O77"/>
  <c r="P78"/>
  <c r="O78" s="1"/>
  <c r="V79"/>
  <c r="AI79" s="1"/>
  <c r="P81"/>
  <c r="O81" s="1"/>
  <c r="P83"/>
  <c r="O83" s="1"/>
  <c r="V52"/>
  <c r="AI52" s="1"/>
  <c r="AG72"/>
  <c r="V72"/>
  <c r="AI72" s="1"/>
  <c r="AG75"/>
  <c r="V75"/>
  <c r="AI75" s="1"/>
  <c r="AB39" l="1"/>
  <c r="AF73"/>
  <c r="AB73" s="1"/>
  <c r="AA73" s="1"/>
  <c r="Z73" s="1"/>
  <c r="AI86"/>
  <c r="AB2"/>
  <c r="AA2" s="1"/>
  <c r="M13"/>
  <c r="W13" s="1"/>
  <c r="AF62"/>
  <c r="AB62" s="1"/>
  <c r="AA62" s="1"/>
  <c r="Z62" s="1"/>
  <c r="N80"/>
  <c r="M80" s="1"/>
  <c r="W80" s="1"/>
  <c r="M66"/>
  <c r="W66" s="1"/>
  <c r="N36"/>
  <c r="M36" s="1"/>
  <c r="W36" s="1"/>
  <c r="M32"/>
  <c r="W32" s="1"/>
  <c r="M23"/>
  <c r="W23" s="1"/>
  <c r="N37"/>
  <c r="M37" s="1"/>
  <c r="W37" s="1"/>
  <c r="N34"/>
  <c r="M34" s="1"/>
  <c r="W34" s="1"/>
  <c r="N30"/>
  <c r="M30" s="1"/>
  <c r="W30" s="1"/>
  <c r="N15"/>
  <c r="M15"/>
  <c r="W15" s="1"/>
  <c r="N11"/>
  <c r="M11" s="1"/>
  <c r="W11" s="1"/>
  <c r="N19"/>
  <c r="M19" s="1"/>
  <c r="W19" s="1"/>
  <c r="N18"/>
  <c r="M18" s="1"/>
  <c r="W18" s="1"/>
  <c r="AF53"/>
  <c r="AB53" s="1"/>
  <c r="AF58"/>
  <c r="AB58" s="1"/>
  <c r="AA58" s="1"/>
  <c r="Z58" s="1"/>
  <c r="N33"/>
  <c r="M33" s="1"/>
  <c r="W33" s="1"/>
  <c r="AF49"/>
  <c r="AB49" s="1"/>
  <c r="M28"/>
  <c r="W28" s="1"/>
  <c r="N46"/>
  <c r="M46" s="1"/>
  <c r="W46" s="1"/>
  <c r="M41"/>
  <c r="W41" s="1"/>
  <c r="M6"/>
  <c r="W6" s="1"/>
  <c r="N61"/>
  <c r="M61" s="1"/>
  <c r="W61" s="1"/>
  <c r="N49"/>
  <c r="M49" s="1"/>
  <c r="W49" s="1"/>
  <c r="N38"/>
  <c r="M38" s="1"/>
  <c r="W38" s="1"/>
  <c r="M4"/>
  <c r="W4" s="1"/>
  <c r="M44"/>
  <c r="W44" s="1"/>
  <c r="N26"/>
  <c r="M26" s="1"/>
  <c r="W26" s="1"/>
  <c r="N45"/>
  <c r="M45" s="1"/>
  <c r="W45" s="1"/>
  <c r="AA33"/>
  <c r="Z33" s="1"/>
  <c r="AA81"/>
  <c r="Z81" s="1"/>
  <c r="AA74"/>
  <c r="Z74" s="1"/>
  <c r="AA42"/>
  <c r="Z42"/>
  <c r="AA7"/>
  <c r="Z7" s="1"/>
  <c r="N5"/>
  <c r="M5" s="1"/>
  <c r="W5" s="1"/>
  <c r="AA83"/>
  <c r="Z83" s="1"/>
  <c r="AA84"/>
  <c r="Z84" s="1"/>
  <c r="N74"/>
  <c r="M74" s="1"/>
  <c r="W74" s="1"/>
  <c r="AA78"/>
  <c r="Z78" s="1"/>
  <c r="N12"/>
  <c r="M12" s="1"/>
  <c r="W12" s="1"/>
  <c r="N20"/>
  <c r="M20" s="1"/>
  <c r="W20" s="1"/>
  <c r="AA43"/>
  <c r="Z43" s="1"/>
  <c r="AA54"/>
  <c r="Z54" s="1"/>
  <c r="N48"/>
  <c r="M48" s="1"/>
  <c r="W48" s="1"/>
  <c r="AA29"/>
  <c r="Z29" s="1"/>
  <c r="AA22"/>
  <c r="Z22" s="1"/>
  <c r="AA31"/>
  <c r="Z31" s="1"/>
  <c r="N73"/>
  <c r="M73" s="1"/>
  <c r="W73" s="1"/>
  <c r="AF85"/>
  <c r="AB85" s="1"/>
  <c r="AA76"/>
  <c r="Z76" s="1"/>
  <c r="AA80"/>
  <c r="Z80" s="1"/>
  <c r="N84"/>
  <c r="M84" s="1"/>
  <c r="W84" s="1"/>
  <c r="AF21"/>
  <c r="AB21"/>
  <c r="N39"/>
  <c r="M39" s="1"/>
  <c r="W39" s="1"/>
  <c r="N47"/>
  <c r="M47" s="1"/>
  <c r="W47" s="1"/>
  <c r="AF47"/>
  <c r="AB47" s="1"/>
  <c r="N59"/>
  <c r="M59" s="1"/>
  <c r="W59" s="1"/>
  <c r="AF72"/>
  <c r="AB72" s="1"/>
  <c r="AF79"/>
  <c r="AB79" s="1"/>
  <c r="N53"/>
  <c r="M53" s="1"/>
  <c r="W53" s="1"/>
  <c r="AF13"/>
  <c r="AB13" s="1"/>
  <c r="AF61"/>
  <c r="AB61" s="1"/>
  <c r="N62"/>
  <c r="M62" s="1"/>
  <c r="W62" s="1"/>
  <c r="AF17"/>
  <c r="AB17" s="1"/>
  <c r="N51"/>
  <c r="M51" s="1"/>
  <c r="W51" s="1"/>
  <c r="AA14"/>
  <c r="Z14" s="1"/>
  <c r="N81"/>
  <c r="M81" s="1"/>
  <c r="W81" s="1"/>
  <c r="N22"/>
  <c r="M22" s="1"/>
  <c r="W22" s="1"/>
  <c r="AA27"/>
  <c r="Z27" s="1"/>
  <c r="AF52"/>
  <c r="AB52" s="1"/>
  <c r="AF68"/>
  <c r="AB68" s="1"/>
  <c r="AF63"/>
  <c r="AB63" s="1"/>
  <c r="AF6"/>
  <c r="AB6" s="1"/>
  <c r="AF32"/>
  <c r="AB32" s="1"/>
  <c r="N78"/>
  <c r="M78" s="1"/>
  <c r="W78" s="1"/>
  <c r="N67"/>
  <c r="M67" s="1"/>
  <c r="W67" s="1"/>
  <c r="AF65"/>
  <c r="AB65" s="1"/>
  <c r="AF66"/>
  <c r="AB66" s="1"/>
  <c r="N85"/>
  <c r="M85" s="1"/>
  <c r="W85" s="1"/>
  <c r="N52"/>
  <c r="M52" s="1"/>
  <c r="W52" s="1"/>
  <c r="N75"/>
  <c r="M75" s="1"/>
  <c r="W75" s="1"/>
  <c r="AA39"/>
  <c r="Z39" s="1"/>
  <c r="AF3"/>
  <c r="AB3" s="1"/>
  <c r="N50"/>
  <c r="M50" s="1"/>
  <c r="W50" s="1"/>
  <c r="N16"/>
  <c r="M16" s="1"/>
  <c r="W16" s="1"/>
  <c r="AF48"/>
  <c r="AB48" s="1"/>
  <c r="AA35"/>
  <c r="Z35" s="1"/>
  <c r="AA5"/>
  <c r="Z5" s="1"/>
  <c r="AA18"/>
  <c r="Z18"/>
  <c r="AF19"/>
  <c r="AB19" s="1"/>
  <c r="AF75"/>
  <c r="AB75" s="1"/>
  <c r="N83"/>
  <c r="M83" s="1"/>
  <c r="W83" s="1"/>
  <c r="AF67"/>
  <c r="AB67" s="1"/>
  <c r="AF28"/>
  <c r="AB28" s="1"/>
  <c r="N2"/>
  <c r="M2" s="1"/>
  <c r="W2" s="1"/>
  <c r="AF8"/>
  <c r="AB8" s="1"/>
  <c r="AA26"/>
  <c r="Z26" s="1"/>
  <c r="AF51"/>
  <c r="AB51" s="1"/>
  <c r="N58"/>
  <c r="M58" s="1"/>
  <c r="W58" s="1"/>
  <c r="AF30"/>
  <c r="AB30" s="1"/>
  <c r="AF70"/>
  <c r="AB70" s="1"/>
  <c r="N56"/>
  <c r="M56" s="1"/>
  <c r="W56" s="1"/>
  <c r="AF64"/>
  <c r="AB64" s="1"/>
  <c r="N10"/>
  <c r="M10"/>
  <c r="W10" s="1"/>
  <c r="N79"/>
  <c r="M79" s="1"/>
  <c r="W79" s="1"/>
  <c r="AA16"/>
  <c r="Z16" s="1"/>
  <c r="AA45"/>
  <c r="Z45" s="1"/>
  <c r="N65"/>
  <c r="M65" s="1"/>
  <c r="W65" s="1"/>
  <c r="N7"/>
  <c r="M7" s="1"/>
  <c r="W7" s="1"/>
  <c r="N35"/>
  <c r="M35" s="1"/>
  <c r="W35" s="1"/>
  <c r="AF55"/>
  <c r="AB55" s="1"/>
  <c r="N24"/>
  <c r="M24" s="1"/>
  <c r="W24" s="1"/>
  <c r="AA9"/>
  <c r="Z9" s="1"/>
  <c r="N76"/>
  <c r="M76" s="1"/>
  <c r="W76" s="1"/>
  <c r="AF15"/>
  <c r="AB15" s="1"/>
  <c r="N43"/>
  <c r="M43" s="1"/>
  <c r="W43" s="1"/>
  <c r="AF4"/>
  <c r="AB4" s="1"/>
  <c r="AF71"/>
  <c r="AB71" s="1"/>
  <c r="AA56"/>
  <c r="Z56" s="1"/>
  <c r="AF37"/>
  <c r="AB37" s="1"/>
  <c r="AF25"/>
  <c r="AB25" s="1"/>
  <c r="AF34"/>
  <c r="AB34" s="1"/>
  <c r="AF46"/>
  <c r="AB46" s="1"/>
  <c r="N70"/>
  <c r="M70" s="1"/>
  <c r="W70" s="1"/>
  <c r="AF60"/>
  <c r="AB60" s="1"/>
  <c r="N54"/>
  <c r="M54" s="1"/>
  <c r="W54" s="1"/>
  <c r="AA41"/>
  <c r="Z41" s="1"/>
  <c r="AF38"/>
  <c r="AB38" s="1"/>
  <c r="N69"/>
  <c r="M69" s="1"/>
  <c r="W69" s="1"/>
  <c r="AF69"/>
  <c r="AB69" s="1"/>
  <c r="AF10"/>
  <c r="AB10" s="1"/>
  <c r="AF50"/>
  <c r="AB50" s="1"/>
  <c r="N27"/>
  <c r="M27" s="1"/>
  <c r="W27" s="1"/>
  <c r="AA24"/>
  <c r="Z24" s="1"/>
  <c r="AF40"/>
  <c r="AB40" s="1"/>
  <c r="N9"/>
  <c r="M9" s="1"/>
  <c r="W9" s="1"/>
  <c r="AA77"/>
  <c r="Z77" s="1"/>
  <c r="N31"/>
  <c r="M31" s="1"/>
  <c r="W31" s="1"/>
  <c r="AA59"/>
  <c r="Z59" s="1"/>
  <c r="AA20"/>
  <c r="Z20" s="1"/>
  <c r="N77"/>
  <c r="M77" s="1"/>
  <c r="W77" s="1"/>
  <c r="N64"/>
  <c r="M64" s="1"/>
  <c r="W64" s="1"/>
  <c r="N60"/>
  <c r="M60" s="1"/>
  <c r="W60" s="1"/>
  <c r="AF82"/>
  <c r="AB82" s="1"/>
  <c r="N57"/>
  <c r="M57" s="1"/>
  <c r="W57" s="1"/>
  <c r="AF36"/>
  <c r="AB36" s="1"/>
  <c r="AF44"/>
  <c r="AB44" s="1"/>
  <c r="AF57"/>
  <c r="AB57" s="1"/>
  <c r="AF12"/>
  <c r="AB12" s="1"/>
  <c r="AF11"/>
  <c r="AB11" s="1"/>
  <c r="AF23"/>
  <c r="AB23" s="1"/>
  <c r="AH91" l="1"/>
  <c r="AH92"/>
  <c r="AG92" s="1"/>
  <c r="AD92" s="1"/>
  <c r="AF86"/>
  <c r="AB86"/>
  <c r="Z2"/>
  <c r="Y2" s="1"/>
  <c r="AA49"/>
  <c r="Z49" s="1"/>
  <c r="AA53"/>
  <c r="Z53"/>
  <c r="Y53" s="1"/>
  <c r="X53" s="1"/>
  <c r="AA44"/>
  <c r="Z44" s="1"/>
  <c r="Y20"/>
  <c r="X20" s="1"/>
  <c r="AA60"/>
  <c r="Z60" s="1"/>
  <c r="AA11"/>
  <c r="Z11"/>
  <c r="AA67"/>
  <c r="Z67" s="1"/>
  <c r="AA34"/>
  <c r="Z34" s="1"/>
  <c r="Y35"/>
  <c r="X35" s="1"/>
  <c r="Y31"/>
  <c r="X31" s="1"/>
  <c r="Y84"/>
  <c r="X84"/>
  <c r="AA48"/>
  <c r="Z48" s="1"/>
  <c r="AA79"/>
  <c r="Z79" s="1"/>
  <c r="AA4"/>
  <c r="Z4" s="1"/>
  <c r="AA28"/>
  <c r="Z28" s="1"/>
  <c r="AA32"/>
  <c r="Z32" s="1"/>
  <c r="AA13"/>
  <c r="Z13" s="1"/>
  <c r="AA72"/>
  <c r="Z72" s="1"/>
  <c r="AA85"/>
  <c r="Z85" s="1"/>
  <c r="Y54"/>
  <c r="X54" s="1"/>
  <c r="AA37"/>
  <c r="Z37" s="1"/>
  <c r="AA70"/>
  <c r="Z70" s="1"/>
  <c r="AA19"/>
  <c r="Z19"/>
  <c r="Y14"/>
  <c r="X14" s="1"/>
  <c r="Y81"/>
  <c r="X81" s="1"/>
  <c r="AA23"/>
  <c r="Z23" s="1"/>
  <c r="AA10"/>
  <c r="Z10" s="1"/>
  <c r="Y56"/>
  <c r="X56" s="1"/>
  <c r="Y26"/>
  <c r="X26" s="1"/>
  <c r="AA65"/>
  <c r="Z65" s="1"/>
  <c r="Y27"/>
  <c r="X27" s="1"/>
  <c r="Y33"/>
  <c r="X33" s="1"/>
  <c r="Y77"/>
  <c r="X77" s="1"/>
  <c r="AA55"/>
  <c r="Z55" s="1"/>
  <c r="Y58"/>
  <c r="X58" s="1"/>
  <c r="AA69"/>
  <c r="Z69" s="1"/>
  <c r="Y29"/>
  <c r="X29" s="1"/>
  <c r="Y24"/>
  <c r="X24" s="1"/>
  <c r="AA25"/>
  <c r="Z25" s="1"/>
  <c r="AA15"/>
  <c r="Z15" s="1"/>
  <c r="Y16"/>
  <c r="X16" s="1"/>
  <c r="Y18"/>
  <c r="X18" s="1"/>
  <c r="Y39"/>
  <c r="X39" s="1"/>
  <c r="Y7"/>
  <c r="X7"/>
  <c r="AA57"/>
  <c r="Z57"/>
  <c r="Y45"/>
  <c r="X45" s="1"/>
  <c r="AA66"/>
  <c r="Z66" s="1"/>
  <c r="AA63"/>
  <c r="Z63" s="1"/>
  <c r="AA17"/>
  <c r="Z17"/>
  <c r="Y80"/>
  <c r="X80"/>
  <c r="Y22"/>
  <c r="X22" s="1"/>
  <c r="AA50"/>
  <c r="Z50" s="1"/>
  <c r="AA51"/>
  <c r="Z51" s="1"/>
  <c r="AA68"/>
  <c r="Z68" s="1"/>
  <c r="AA61"/>
  <c r="Z61" s="1"/>
  <c r="AA21"/>
  <c r="Z21"/>
  <c r="Y76"/>
  <c r="X76" s="1"/>
  <c r="Y59"/>
  <c r="X59" s="1"/>
  <c r="Y73"/>
  <c r="X73" s="1"/>
  <c r="AA64"/>
  <c r="Z64" s="1"/>
  <c r="Y5"/>
  <c r="X5" s="1"/>
  <c r="Y43"/>
  <c r="X43" s="1"/>
  <c r="Y78"/>
  <c r="X78"/>
  <c r="AA36"/>
  <c r="Z36" s="1"/>
  <c r="AA38"/>
  <c r="Z38" s="1"/>
  <c r="AA46"/>
  <c r="Z46" s="1"/>
  <c r="AA30"/>
  <c r="Z30"/>
  <c r="Y62"/>
  <c r="X62" s="1"/>
  <c r="AA52"/>
  <c r="Z52" s="1"/>
  <c r="Y83"/>
  <c r="X83" s="1"/>
  <c r="Y42"/>
  <c r="X42" s="1"/>
  <c r="Y41"/>
  <c r="X41" s="1"/>
  <c r="AA71"/>
  <c r="Z71" s="1"/>
  <c r="AA47"/>
  <c r="Z47" s="1"/>
  <c r="Y74"/>
  <c r="X74" s="1"/>
  <c r="AA12"/>
  <c r="Z12" s="1"/>
  <c r="AA82"/>
  <c r="Z82"/>
  <c r="AA40"/>
  <c r="Z40" s="1"/>
  <c r="Y9"/>
  <c r="X9" s="1"/>
  <c r="AA8"/>
  <c r="Z8" s="1"/>
  <c r="AA75"/>
  <c r="Z75" s="1"/>
  <c r="AA3"/>
  <c r="Z3" s="1"/>
  <c r="AA6"/>
  <c r="Z6" s="1"/>
  <c r="AG91" l="1"/>
  <c r="AG93" s="1"/>
  <c r="AH93"/>
  <c r="AA86"/>
  <c r="Z86"/>
  <c r="X2"/>
  <c r="Y49"/>
  <c r="X49" s="1"/>
  <c r="Y44"/>
  <c r="X44" s="1"/>
  <c r="Y10"/>
  <c r="X10" s="1"/>
  <c r="Y71"/>
  <c r="X71" s="1"/>
  <c r="Y51"/>
  <c r="X51" s="1"/>
  <c r="Y61"/>
  <c r="X61"/>
  <c r="Y47"/>
  <c r="X47"/>
  <c r="Y50"/>
  <c r="X50" s="1"/>
  <c r="Y4"/>
  <c r="X4" s="1"/>
  <c r="Y66"/>
  <c r="X66" s="1"/>
  <c r="Y13"/>
  <c r="X13" s="1"/>
  <c r="Y79"/>
  <c r="X79" s="1"/>
  <c r="Y36"/>
  <c r="X36" s="1"/>
  <c r="Y52"/>
  <c r="X52" s="1"/>
  <c r="Y3"/>
  <c r="X3" s="1"/>
  <c r="Y37"/>
  <c r="X37" s="1"/>
  <c r="Y32"/>
  <c r="X32" s="1"/>
  <c r="Y75"/>
  <c r="X75" s="1"/>
  <c r="Y46"/>
  <c r="X46"/>
  <c r="Y11"/>
  <c r="X11" s="1"/>
  <c r="Y8"/>
  <c r="X8" s="1"/>
  <c r="Y38"/>
  <c r="X38" s="1"/>
  <c r="Y64"/>
  <c r="X64" s="1"/>
  <c r="Y85"/>
  <c r="X85" s="1"/>
  <c r="Y60"/>
  <c r="X60" s="1"/>
  <c r="Y6"/>
  <c r="X6" s="1"/>
  <c r="Y82"/>
  <c r="X82" s="1"/>
  <c r="Y30"/>
  <c r="X30" s="1"/>
  <c r="Y17"/>
  <c r="X17" s="1"/>
  <c r="Y72"/>
  <c r="X72" s="1"/>
  <c r="Y48"/>
  <c r="X48" s="1"/>
  <c r="Y40"/>
  <c r="X40" s="1"/>
  <c r="Y57"/>
  <c r="X57" s="1"/>
  <c r="Y55"/>
  <c r="X55" s="1"/>
  <c r="Y65"/>
  <c r="X65" s="1"/>
  <c r="Y19"/>
  <c r="X19" s="1"/>
  <c r="Y34"/>
  <c r="X34" s="1"/>
  <c r="Y15"/>
  <c r="X15" s="1"/>
  <c r="Y70"/>
  <c r="X70" s="1"/>
  <c r="Y28"/>
  <c r="X28" s="1"/>
  <c r="Y21"/>
  <c r="X21" s="1"/>
  <c r="Y25"/>
  <c r="X25" s="1"/>
  <c r="Y69"/>
  <c r="X69" s="1"/>
  <c r="Y23"/>
  <c r="X23" s="1"/>
  <c r="Y67"/>
  <c r="X67" s="1"/>
  <c r="Y12"/>
  <c r="X12" s="1"/>
  <c r="Y68"/>
  <c r="X68" s="1"/>
  <c r="Y63"/>
  <c r="X63" s="1"/>
  <c r="AD91" l="1"/>
  <c r="AD93" s="1"/>
  <c r="Y86"/>
  <c r="K16" i="7" l="1"/>
  <c r="L101" l="1"/>
</calcChain>
</file>

<file path=xl/comments1.xml><?xml version="1.0" encoding="utf-8"?>
<comments xmlns="http://schemas.openxmlformats.org/spreadsheetml/2006/main">
  <authors>
    <author>Usuário do Windows</author>
  </authors>
  <commentList>
    <comment ref="P1" authorId="0">
      <text>
        <r>
          <rPr>
            <b/>
            <sz val="9"/>
            <color rgb="FF000000"/>
            <rFont val="Tahoma"/>
            <family val="2"/>
          </rPr>
          <t>Usuário do Windows: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3%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V1" authorId="0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Preço cheio
</t>
        </r>
      </text>
    </comment>
  </commentList>
</comments>
</file>

<file path=xl/sharedStrings.xml><?xml version="1.0" encoding="utf-8"?>
<sst xmlns="http://schemas.openxmlformats.org/spreadsheetml/2006/main" count="1849" uniqueCount="363">
  <si>
    <t>Nome científico</t>
  </si>
  <si>
    <t>Nome popular</t>
  </si>
  <si>
    <t>Familia</t>
  </si>
  <si>
    <t>Forma de Vida</t>
  </si>
  <si>
    <t>Meses de coleta</t>
  </si>
  <si>
    <t>Malvaceae</t>
  </si>
  <si>
    <t>Árvore</t>
  </si>
  <si>
    <t>agosto/setembro</t>
  </si>
  <si>
    <t>Amargoso</t>
  </si>
  <si>
    <t>Asteraceae</t>
  </si>
  <si>
    <t>Arbusto</t>
  </si>
  <si>
    <t>Amburana</t>
  </si>
  <si>
    <t>Fabaceae</t>
  </si>
  <si>
    <t>novembro-janeiro</t>
  </si>
  <si>
    <t>Angico</t>
  </si>
  <si>
    <t>julho-setembro</t>
  </si>
  <si>
    <t>junho-agosto</t>
  </si>
  <si>
    <t>Aroeira</t>
  </si>
  <si>
    <t>Anacardiaceae</t>
  </si>
  <si>
    <t>Barbatimão</t>
  </si>
  <si>
    <t>Baru</t>
  </si>
  <si>
    <t>agosto-outubro</t>
  </si>
  <si>
    <t>Bignoniaceae</t>
  </si>
  <si>
    <t>Arbusto/Árvore</t>
  </si>
  <si>
    <t>Caju</t>
  </si>
  <si>
    <t>Cajuí</t>
  </si>
  <si>
    <t>Candieiro</t>
  </si>
  <si>
    <t>Poaceae</t>
  </si>
  <si>
    <t>Erva</t>
  </si>
  <si>
    <t>maio-junho</t>
  </si>
  <si>
    <t>fevereiro-junho</t>
  </si>
  <si>
    <t>julho-agosto</t>
  </si>
  <si>
    <t>Combretaceae</t>
  </si>
  <si>
    <t>Metteniusaceae</t>
  </si>
  <si>
    <t>setembro/novembro</t>
  </si>
  <si>
    <t>Caroba</t>
  </si>
  <si>
    <t>Carobinha</t>
  </si>
  <si>
    <t>março-junho</t>
  </si>
  <si>
    <t>Carvoeiro</t>
  </si>
  <si>
    <t>Chichá</t>
  </si>
  <si>
    <t>Eriocaulaceae</t>
  </si>
  <si>
    <t>Cordia</t>
  </si>
  <si>
    <t>Boraginaceae</t>
  </si>
  <si>
    <t>Favela</t>
  </si>
  <si>
    <t>Fedegosão</t>
  </si>
  <si>
    <t>Gonçalo</t>
  </si>
  <si>
    <t xml:space="preserve">Anacardiaceae </t>
  </si>
  <si>
    <t>Guariroba/Gueroba</t>
  </si>
  <si>
    <t xml:space="preserve">Arecaceae </t>
  </si>
  <si>
    <t>Palmeira</t>
  </si>
  <si>
    <t>agosto-janeiro</t>
  </si>
  <si>
    <t>Jacarandá</t>
  </si>
  <si>
    <t>setembro/outubro</t>
  </si>
  <si>
    <t>Lobeira</t>
  </si>
  <si>
    <t>Solanaceae</t>
  </si>
  <si>
    <t>Todo ano</t>
  </si>
  <si>
    <t>Macela</t>
  </si>
  <si>
    <t>Simaroubaceae</t>
  </si>
  <si>
    <t>Mimosa</t>
  </si>
  <si>
    <t>Mutamba</t>
  </si>
  <si>
    <t>Pacari</t>
  </si>
  <si>
    <t>Lythraceae</t>
  </si>
  <si>
    <t>Calophyllaceae</t>
  </si>
  <si>
    <t>Vochysiaceae</t>
  </si>
  <si>
    <t>Pequi</t>
  </si>
  <si>
    <t xml:space="preserve">Caryocaraceae </t>
  </si>
  <si>
    <t>todo ano</t>
  </si>
  <si>
    <t>Tatarena</t>
  </si>
  <si>
    <t>Tingui</t>
  </si>
  <si>
    <t>Sapindaceae</t>
  </si>
  <si>
    <t>Pedido (Kg)</t>
  </si>
  <si>
    <t>CLN 211 BLOCO A SALA 221 – ASA NORTE – BRASÍLIA/DF CEP:70863-510</t>
  </si>
  <si>
    <t xml:space="preserve">Email: </t>
  </si>
  <si>
    <t>Endereço:</t>
  </si>
  <si>
    <r>
      <rPr>
        <b/>
        <sz val="18"/>
        <color theme="1"/>
        <rFont val="Calibri"/>
        <family val="2"/>
        <scheme val="minor"/>
      </rPr>
      <t>REDE DE SEMENTES DO CERRADO</t>
    </r>
    <r>
      <rPr>
        <b/>
        <sz val="16"/>
        <color theme="1"/>
        <rFont val="Calibri"/>
        <family val="2"/>
        <scheme val="minor"/>
      </rPr>
      <t xml:space="preserve"> CNPJ:06941500/0001-04</t>
    </r>
  </si>
  <si>
    <t>Cliente:</t>
  </si>
  <si>
    <t>ORÇAMENTO Nº</t>
  </si>
  <si>
    <t>TOTAL</t>
  </si>
  <si>
    <t>Orçamento válido por 15 dias.</t>
  </si>
  <si>
    <t>Preço (R$)</t>
  </si>
  <si>
    <t>DF-00229/2013</t>
  </si>
  <si>
    <t>RENASEM</t>
  </si>
  <si>
    <t>Candieiro estrada</t>
  </si>
  <si>
    <t>Senegalia polyphylla (DC.) Britton &amp; Rose</t>
  </si>
  <si>
    <t>Quantidade Miníma comercializada (kg)</t>
  </si>
  <si>
    <t>Brasília, 2022</t>
  </si>
  <si>
    <t>Deferimento mínimos</t>
  </si>
  <si>
    <t xml:space="preserve">COMO PREENCHER: INSIRA AS QUANTIDADES PRETENDIDAS NA COLUNA "PEDIDO". OBSERVE O MÍNIMO POR ESPÉCIE. SE ESTE ESTIVER ADEQUADO A COLUNA "DEFERIMENTO" IRÁ SINALIZAR COM PEDIDO ACEITO OU RECUSADO PARA A DETERMINADA ESPÉCIE. NO VALOR TOTAL TEMOS O VALOR MÍNIMO DE 1000 REAIS POR PEDIDO. AO FINAL DA SOLICITAÇÃO A COLUNA "DEFERIMENTO MÍNIMO" TEM QUE ESTAR TODA ACEITA (VERDE) E O PEDIDO FINAL DEFERIDO. SOMENTE ASSIM O PEDIDO SERÁ RECEPCIONADO PELA NOSSA EQUIPE. </t>
  </si>
  <si>
    <t xml:space="preserve">Coletores </t>
  </si>
  <si>
    <t>Líquido para pagamento entre coletores</t>
  </si>
  <si>
    <t>Imposto nota (5%)</t>
  </si>
  <si>
    <t>Líquido depois da RSC = Valor nota Associação</t>
  </si>
  <si>
    <t>RSC (25%)</t>
  </si>
  <si>
    <t>Conferência</t>
  </si>
  <si>
    <t>Pedido</t>
  </si>
  <si>
    <t>Valor por produto</t>
  </si>
  <si>
    <t>Astronium urundeuva (M.Allemão) Engl.</t>
  </si>
  <si>
    <t>Mirindiba</t>
  </si>
  <si>
    <t xml:space="preserve">Pagamento </t>
  </si>
  <si>
    <t>Valor da parcela</t>
  </si>
  <si>
    <t>Total</t>
  </si>
  <si>
    <t>fevereiro-março</t>
  </si>
  <si>
    <t>OBS</t>
  </si>
  <si>
    <t>R/O</t>
  </si>
  <si>
    <t>Preço coletor 2023</t>
  </si>
  <si>
    <t>Base calculo ICMS</t>
  </si>
  <si>
    <t xml:space="preserve">40% Valor da NF </t>
  </si>
  <si>
    <t>Imposto ICMS</t>
  </si>
  <si>
    <t>VALOR TOTAL NF ATUALIZADO</t>
  </si>
  <si>
    <t>Associação (12%)</t>
  </si>
  <si>
    <t>ICMS</t>
  </si>
  <si>
    <t>Espécie nova</t>
  </si>
  <si>
    <t>SEM INFORMAÇÃO</t>
  </si>
  <si>
    <t>Andira fraxinifolia Benth.</t>
  </si>
  <si>
    <t>recalcitrante</t>
  </si>
  <si>
    <t>Zeyheria montana Mart.</t>
  </si>
  <si>
    <t>Mauritia flexuosa L.f.</t>
  </si>
  <si>
    <t>Buriti</t>
  </si>
  <si>
    <t>Mauritiella armata (Mart.) Burret</t>
  </si>
  <si>
    <t>Buritiana</t>
  </si>
  <si>
    <t>Eremanthus uniflorus MacLeish &amp; H.Schumach.</t>
  </si>
  <si>
    <t>Cyperaceae</t>
  </si>
  <si>
    <t>Paspalum stellatum Humb. &amp; Bonpl. ex Flüggé</t>
  </si>
  <si>
    <t>Aristida riparia Trin.</t>
  </si>
  <si>
    <t>recalcitrante mesmo ano</t>
  </si>
  <si>
    <t>Andropogon leucostachyus Kunth</t>
  </si>
  <si>
    <t>Andropogon bicornis L.</t>
  </si>
  <si>
    <t>Emmotum nitens (Benth.) Miers</t>
  </si>
  <si>
    <t>Jacaranda ulei Bureau &amp; K.Schum.</t>
  </si>
  <si>
    <t>Tachigali vulgaris L.G.Silva &amp; H.C.Lima</t>
  </si>
  <si>
    <t>Casadinha</t>
  </si>
  <si>
    <t>Cecropia pachystachya Trécul</t>
  </si>
  <si>
    <t>Embaúba</t>
  </si>
  <si>
    <t>Gameleira</t>
  </si>
  <si>
    <t>Syagrus oleracea (Mart.) Becc.</t>
  </si>
  <si>
    <t>Handroanthus serratifolius (Vahl) S.Grose</t>
  </si>
  <si>
    <t>Handroanthus impetiginosus (Mart. ex DC.) Mattos</t>
  </si>
  <si>
    <t>Jequitibá</t>
  </si>
  <si>
    <t>Calophyllum brasiliense Cambess.</t>
  </si>
  <si>
    <t>Landi</t>
  </si>
  <si>
    <t>Achyrocline satureioides (Lam.) DC.</t>
  </si>
  <si>
    <t>Dilodendron bipinnatum Radlk.</t>
  </si>
  <si>
    <t>Mamoninha</t>
  </si>
  <si>
    <t>Simarouba versicolor A.St.-Hil.</t>
  </si>
  <si>
    <t>Guazuma ulmifolia Lam.</t>
  </si>
  <si>
    <t>Lafoensia pacari A.St.-Hil.</t>
  </si>
  <si>
    <t>Triplaris americana L.</t>
  </si>
  <si>
    <t>Polygonaceae</t>
  </si>
  <si>
    <t>Kielmeyera coriacea Mart. &amp; Zucc.</t>
  </si>
  <si>
    <t>Caryocar brasiliense Cambess.</t>
  </si>
  <si>
    <t>Pterodon emarginatus Vogel</t>
  </si>
  <si>
    <t>Bowdichia virgilioides Kunth</t>
  </si>
  <si>
    <t>Tachigali aurea Tul.</t>
  </si>
  <si>
    <t>Urticaceae</t>
  </si>
  <si>
    <r>
      <t xml:space="preserve">Tel: (61) 3256-1938  -   site: </t>
    </r>
    <r>
      <rPr>
        <b/>
        <sz val="12"/>
        <color rgb="FFC00000"/>
        <rFont val="Calibri"/>
        <family val="2"/>
      </rPr>
      <t>http://www.rsc.org.br</t>
    </r>
  </si>
  <si>
    <t>CPF/CNPJ:</t>
  </si>
  <si>
    <t>Numeração comercial</t>
  </si>
  <si>
    <t>Número produto</t>
  </si>
  <si>
    <t>Comercial_01</t>
  </si>
  <si>
    <t>Euterpe edulis Mart.</t>
  </si>
  <si>
    <t>Açaí</t>
  </si>
  <si>
    <t>Comercial_02</t>
  </si>
  <si>
    <t>Luehea divaricata Mart.</t>
  </si>
  <si>
    <t>Açoita cavalo</t>
  </si>
  <si>
    <t>Comercial_03</t>
  </si>
  <si>
    <t>Lepidaploa aurea (Mart. ex DC.) H.Rob.</t>
  </si>
  <si>
    <t>Comercial_04</t>
  </si>
  <si>
    <t>Vatairea macrocarpa (Benth.) Ducke</t>
  </si>
  <si>
    <t>Amargoso árvore/Passarinhão</t>
  </si>
  <si>
    <t>Comercial_05</t>
  </si>
  <si>
    <t>Amburana cearensis (Allemão) A.C.Sm.</t>
  </si>
  <si>
    <t>Comercial_06</t>
  </si>
  <si>
    <t>Andira vermifuga (Mart.) Benth.</t>
  </si>
  <si>
    <t>Angelim do campo/Bravo/Morcego</t>
  </si>
  <si>
    <t>Comercial_07</t>
  </si>
  <si>
    <t>Angelim da mata</t>
  </si>
  <si>
    <t>Comercial_08</t>
  </si>
  <si>
    <t>Anadenanthera colubrina (Vell.) Brenan</t>
  </si>
  <si>
    <t>Comercial_09</t>
  </si>
  <si>
    <t>Angico branco/Monjoleiro/Piriquiteira</t>
  </si>
  <si>
    <t>Comercial_10</t>
  </si>
  <si>
    <t>Comercial_11</t>
  </si>
  <si>
    <t>Lithraea molleoides (Vell.) Engl.</t>
  </si>
  <si>
    <t>Aroeirinha/Aroeira mole</t>
  </si>
  <si>
    <t>Comercial_12</t>
  </si>
  <si>
    <t>Vernonanthura polyanthes (Sprengel) Vega &amp; Dematteis</t>
  </si>
  <si>
    <t>Assa peixe</t>
  </si>
  <si>
    <t>Comercial_13</t>
  </si>
  <si>
    <t>Stryphnodendron adstringens (Mart.) Coville</t>
  </si>
  <si>
    <t>Comercial_14</t>
  </si>
  <si>
    <t xml:space="preserve">Dipteryx alata Vogel </t>
  </si>
  <si>
    <t>Comercial_15</t>
  </si>
  <si>
    <t>Bolsa de pastor</t>
  </si>
  <si>
    <t>Comercial_16</t>
  </si>
  <si>
    <t>Comercial_17</t>
  </si>
  <si>
    <t>Comercial_18</t>
  </si>
  <si>
    <t>Spondias mombin L.</t>
  </si>
  <si>
    <t>Cajá</t>
  </si>
  <si>
    <t>Comercial_19</t>
  </si>
  <si>
    <t>Anacardium occidentale L.</t>
  </si>
  <si>
    <t>Comercial_20</t>
  </si>
  <si>
    <t>Anacardium humile A.St.-Hil.</t>
  </si>
  <si>
    <t>Comercial_21</t>
  </si>
  <si>
    <t>Eremanthus glomerulatus Less.</t>
  </si>
  <si>
    <t>Comercial_22</t>
  </si>
  <si>
    <t>Comercial_23</t>
  </si>
  <si>
    <t>Andropogon fastigiatus Sw.</t>
  </si>
  <si>
    <t>Capim andropogon nativo</t>
  </si>
  <si>
    <t>Comercial_24</t>
  </si>
  <si>
    <t>Aristida gibbosa (Nees) Kunth</t>
  </si>
  <si>
    <t>Capim aristida</t>
  </si>
  <si>
    <t>Comercial_25</t>
  </si>
  <si>
    <t xml:space="preserve">Loudetiopsis chrysothrix (Nees) Conert </t>
  </si>
  <si>
    <t>Capim brinco de princesa</t>
  </si>
  <si>
    <t>Comercial_26</t>
  </si>
  <si>
    <t>Aristida longifolia Trin.</t>
  </si>
  <si>
    <t>Capim carrapato</t>
  </si>
  <si>
    <t>Comercial_27</t>
  </si>
  <si>
    <t>Axonopus siccus (Nees) Kuhlm.</t>
  </si>
  <si>
    <t>Capim colonião</t>
  </si>
  <si>
    <t>Comercial_28</t>
  </si>
  <si>
    <t>Rhynchospora consanguinea (Kunth) Boeckeler</t>
  </si>
  <si>
    <t>Capim estrela</t>
  </si>
  <si>
    <t>Comercial_29</t>
  </si>
  <si>
    <t>Trachypogon spicatus (L.f.) Kuntze</t>
  </si>
  <si>
    <t>Capim fiapo</t>
  </si>
  <si>
    <t>Comercial_30</t>
  </si>
  <si>
    <t>Echinolaena inflexa (Poir.) Chase</t>
  </si>
  <si>
    <t>Capim flechinha</t>
  </si>
  <si>
    <t>Comercial_31</t>
  </si>
  <si>
    <t>Hyparrhenia bracteata (Humb. &amp; Bonpl. ex Willd.) Stapf</t>
  </si>
  <si>
    <t>Capim jaraguá nativo</t>
  </si>
  <si>
    <t>Comercial_32</t>
  </si>
  <si>
    <t>Capim orelha de coelho</t>
  </si>
  <si>
    <t>Comercial_33</t>
  </si>
  <si>
    <t>Axonopus aureus P. Beauv.</t>
  </si>
  <si>
    <t>Capim pé de galinha</t>
  </si>
  <si>
    <t>Comercial_34</t>
  </si>
  <si>
    <t>Capim rabo de burro</t>
  </si>
  <si>
    <t>Comercial_35</t>
  </si>
  <si>
    <t>Schizachyrium sanguineum (Retz.) Alston</t>
  </si>
  <si>
    <t>Capim roxo</t>
  </si>
  <si>
    <t>Comercial_36</t>
  </si>
  <si>
    <t>Capim mulungu</t>
  </si>
  <si>
    <t>Comercial_37</t>
  </si>
  <si>
    <t>Capim vassoura</t>
  </si>
  <si>
    <t>Comercial_38</t>
  </si>
  <si>
    <t>Terminalia argentea Mart. &amp; Zucc.</t>
  </si>
  <si>
    <t>Capitão da mata/Maria preta</t>
  </si>
  <si>
    <t>Comercial_39</t>
  </si>
  <si>
    <t>Terminalia fagifolia Mart.</t>
  </si>
  <si>
    <t>Capitão do cerrado/Mussambé</t>
  </si>
  <si>
    <t>Comercial_40</t>
  </si>
  <si>
    <t>Carne de vaca/Sôbre</t>
  </si>
  <si>
    <t>Comercial_41</t>
  </si>
  <si>
    <t>Jacaranda brasiliana (Lam.) Pers.</t>
  </si>
  <si>
    <t>Comercial_42</t>
  </si>
  <si>
    <t>Comercial_43</t>
  </si>
  <si>
    <t>Comercial_44</t>
  </si>
  <si>
    <t>Chromolaena maximiliani (Schrad. ex DC.) R.M.King &amp; H.Rob.</t>
  </si>
  <si>
    <t>Comercial_45</t>
  </si>
  <si>
    <t>Leptolobium dasycarpum Vogel</t>
  </si>
  <si>
    <t>Chapada/Unha d'anta</t>
  </si>
  <si>
    <t>Comercial_46</t>
  </si>
  <si>
    <t>Sterculia striata A.St.-Hil. &amp; Naudin</t>
  </si>
  <si>
    <t>Comercial_47</t>
  </si>
  <si>
    <t>Paepalanthus chiquitensis Herzog</t>
  </si>
  <si>
    <t>Chuveirinho/Sempre viva</t>
  </si>
  <si>
    <t>Comercial_48</t>
  </si>
  <si>
    <t>Copaifera langsdorffii Desf.</t>
  </si>
  <si>
    <t>Copaíba/Pau d'óleo</t>
  </si>
  <si>
    <t>Comercial_49</t>
  </si>
  <si>
    <t>Cordia alliodora (Ruiz &amp; Pav.) Cham.</t>
  </si>
  <si>
    <t>Comercial_50</t>
  </si>
  <si>
    <t>Comercial_51</t>
  </si>
  <si>
    <t>Dimorphandra mollis Benth.</t>
  </si>
  <si>
    <t>Comercial_52</t>
  </si>
  <si>
    <t>Senna alata (L.) Roxb.</t>
  </si>
  <si>
    <t>Comercial_53</t>
  </si>
  <si>
    <t>Ficus adhatodifolia Schott in Spreng.</t>
  </si>
  <si>
    <t>Moraceae</t>
  </si>
  <si>
    <t>Comercial_54</t>
  </si>
  <si>
    <t>Astronium fraxinifolium Schott</t>
  </si>
  <si>
    <t>Comercial_55</t>
  </si>
  <si>
    <t>Comercial_56</t>
  </si>
  <si>
    <t>Ipê amarelo da mata</t>
  </si>
  <si>
    <t>Comercial_57</t>
  </si>
  <si>
    <t>Tabebuia aurea (Silva Manso) Benth. &amp; Hook.f. ex S.Moore</t>
  </si>
  <si>
    <t>Ipê caraíba</t>
  </si>
  <si>
    <t>Comercial_58</t>
  </si>
  <si>
    <t>Ipê roxo</t>
  </si>
  <si>
    <t>Comercial_59</t>
  </si>
  <si>
    <t>Machaerium opacum Vogel</t>
  </si>
  <si>
    <t>Comercial_60</t>
  </si>
  <si>
    <t>Hymenaea courbaril L.</t>
  </si>
  <si>
    <t>Jatobá da mata</t>
  </si>
  <si>
    <t>Comercial_61</t>
  </si>
  <si>
    <t>Hymenaea stigonocarpa Mart. ex Hayne</t>
  </si>
  <si>
    <t>Jatobá do cerrado</t>
  </si>
  <si>
    <t>Comercial_62</t>
  </si>
  <si>
    <t>Cariniana rubra Gardner ex Miers</t>
  </si>
  <si>
    <t>Lecythidaceae</t>
  </si>
  <si>
    <t>Comercial_63</t>
  </si>
  <si>
    <t>Comercial_64</t>
  </si>
  <si>
    <t>Solanum lycocarpum A.St.-Hil.</t>
  </si>
  <si>
    <t>Comercial_65</t>
  </si>
  <si>
    <t>Comercial_66</t>
  </si>
  <si>
    <t>Zanthoxylum rhoifolium Lam.</t>
  </si>
  <si>
    <t>Mamica de porca</t>
  </si>
  <si>
    <t>Rutaceae</t>
  </si>
  <si>
    <t>Comercial_67</t>
  </si>
  <si>
    <t>Comercial_68</t>
  </si>
  <si>
    <t>Mata cachorro</t>
  </si>
  <si>
    <t>Comercial_69</t>
  </si>
  <si>
    <t>Mimosa claussenii Benth.</t>
  </si>
  <si>
    <t>Comercial_70</t>
  </si>
  <si>
    <t>Terminalia corrugata (Ducke) Gere &amp; Boatwr.</t>
  </si>
  <si>
    <t>Comercial_71</t>
  </si>
  <si>
    <t>Comercial_72</t>
  </si>
  <si>
    <t>Comercial_73</t>
  </si>
  <si>
    <t>Pau jaú/Pau formiga</t>
  </si>
  <si>
    <t>Comercial_74</t>
  </si>
  <si>
    <t>Pau santo</t>
  </si>
  <si>
    <t>Comercial_75</t>
  </si>
  <si>
    <t>Qualea grandiflora Mart.</t>
  </si>
  <si>
    <t>Pau terra de folha larga</t>
  </si>
  <si>
    <t>Comercial_76</t>
  </si>
  <si>
    <t>Qualea parviflora Mart.</t>
  </si>
  <si>
    <t>Pau terrinha</t>
  </si>
  <si>
    <t>Comercial_77</t>
  </si>
  <si>
    <t>Comercial_78</t>
  </si>
  <si>
    <t>Croton urucurana Baill.</t>
  </si>
  <si>
    <t>Sangra d'água</t>
  </si>
  <si>
    <t>Euphorbiaceae</t>
  </si>
  <si>
    <t>Comercial_79</t>
  </si>
  <si>
    <t>Sucupira branca</t>
  </si>
  <si>
    <t>Comercial_80</t>
  </si>
  <si>
    <t>Sucupira preta</t>
  </si>
  <si>
    <t>Comercial_81</t>
  </si>
  <si>
    <t>Enterolobium contortisiliquum (Vell.) Morong</t>
  </si>
  <si>
    <t>Tamboril da mata</t>
  </si>
  <si>
    <t>Comercial_82</t>
  </si>
  <si>
    <t>Enterolobium gummiferum (Mart.) J.F.Macbr.</t>
  </si>
  <si>
    <t>Tamboril do cerrado</t>
  </si>
  <si>
    <t>Comercial_83</t>
  </si>
  <si>
    <t>Comercial_84</t>
  </si>
  <si>
    <t>Magonia pubescens A.St.-Hil.</t>
  </si>
  <si>
    <t>Valor (R$/Kg)</t>
  </si>
  <si>
    <t>Cliente</t>
  </si>
  <si>
    <t>Exclusivo encomenda</t>
  </si>
  <si>
    <t>Associação 13,82%</t>
  </si>
  <si>
    <t>Imposto nota (3%)</t>
  </si>
  <si>
    <t>Valor Líquido Doação RSC para ACP</t>
  </si>
  <si>
    <t>Imposto NF (3%)/Doação RSC para ACP (25%)</t>
  </si>
  <si>
    <t>Valor Doação RSC para ACP (25%)</t>
  </si>
  <si>
    <t>Comercial Geral</t>
  </si>
  <si>
    <t>SIM</t>
  </si>
  <si>
    <t>Não se aplica</t>
  </si>
  <si>
    <t>Espécie vendida apenas por encomenda, consulte a disponibilidade</t>
  </si>
  <si>
    <t>SITUAÇÃO DO ESTOQUE</t>
  </si>
  <si>
    <t>Estimativa de estoque</t>
  </si>
  <si>
    <t xml:space="preserve"> PEDIDO INDISPONÍVEL</t>
  </si>
  <si>
    <t>Brasília, 2023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</si>
</sst>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_-&quot;R$&quot;* #,##0.00_-;\-&quot;R$&quot;* #,##0.00_-;_-&quot;R$&quot;* &quot;-&quot;??_-;_-@_-"/>
    <numFmt numFmtId="166" formatCode="&quot;R$&quot;\ #,##0.00"/>
    <numFmt numFmtId="167" formatCode="_-&quot;R$&quot;* #,##0.00_-;\-&quot;R$&quot;* #,##0.00_-;_-&quot;R$&quot;* &quot;-&quot;??_-;_-@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</font>
    <font>
      <sz val="12"/>
      <color rgb="FFFF0000"/>
      <name val="Arial"/>
      <family val="2"/>
    </font>
    <font>
      <b/>
      <sz val="12"/>
      <color theme="1"/>
      <name val="Calibri"/>
      <family val="2"/>
    </font>
    <font>
      <b/>
      <sz val="12"/>
      <color rgb="FFC00000"/>
      <name val="Calibri"/>
      <family val="2"/>
    </font>
    <font>
      <sz val="12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7C8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1" xfId="0" applyBorder="1"/>
    <xf numFmtId="0" fontId="1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2" borderId="2" xfId="4" applyFont="1" applyFill="1" applyBorder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justify" vertical="center"/>
    </xf>
    <xf numFmtId="0" fontId="11" fillId="2" borderId="0" xfId="0" applyFont="1" applyFill="1" applyAlignment="1">
      <alignment horizontal="justify" vertical="center"/>
    </xf>
    <xf numFmtId="0" fontId="0" fillId="2" borderId="2" xfId="0" applyFill="1" applyBorder="1"/>
    <xf numFmtId="0" fontId="11" fillId="2" borderId="2" xfId="0" applyFont="1" applyFill="1" applyBorder="1" applyAlignment="1">
      <alignment horizontal="justify" vertical="center"/>
    </xf>
    <xf numFmtId="0" fontId="10" fillId="2" borderId="0" xfId="0" applyFont="1" applyFill="1"/>
    <xf numFmtId="0" fontId="0" fillId="0" borderId="0" xfId="0" applyAlignment="1">
      <alignment horizontal="center"/>
    </xf>
    <xf numFmtId="0" fontId="10" fillId="2" borderId="2" xfId="0" applyFont="1" applyFill="1" applyBorder="1" applyAlignment="1">
      <alignment vertical="top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vertical="center"/>
      <protection locked="0"/>
    </xf>
    <xf numFmtId="166" fontId="14" fillId="0" borderId="10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6" fontId="18" fillId="4" borderId="7" xfId="0" applyNumberFormat="1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18" fillId="6" borderId="1" xfId="2" applyFont="1" applyFill="1" applyBorder="1" applyAlignment="1">
      <alignment horizontal="center" vertical="center" wrapText="1"/>
    </xf>
    <xf numFmtId="0" fontId="18" fillId="8" borderId="1" xfId="3" applyNumberFormat="1" applyFont="1" applyFill="1" applyBorder="1" applyAlignment="1">
      <alignment horizontal="center" vertical="center" wrapText="1"/>
    </xf>
    <xf numFmtId="0" fontId="18" fillId="9" borderId="1" xfId="3" applyNumberFormat="1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/>
    </xf>
    <xf numFmtId="0" fontId="18" fillId="11" borderId="1" xfId="3" applyNumberFormat="1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8" fillId="13" borderId="1" xfId="0" applyFont="1" applyFill="1" applyBorder="1"/>
    <xf numFmtId="164" fontId="18" fillId="13" borderId="1" xfId="0" applyNumberFormat="1" applyFont="1" applyFill="1" applyBorder="1"/>
    <xf numFmtId="0" fontId="4" fillId="0" borderId="1" xfId="0" applyFont="1" applyBorder="1"/>
    <xf numFmtId="165" fontId="20" fillId="0" borderId="1" xfId="0" applyNumberFormat="1" applyFont="1" applyBorder="1"/>
    <xf numFmtId="165" fontId="18" fillId="2" borderId="1" xfId="2" applyNumberFormat="1" applyFont="1" applyFill="1" applyBorder="1"/>
    <xf numFmtId="164" fontId="0" fillId="0" borderId="1" xfId="0" applyNumberFormat="1" applyBorder="1"/>
    <xf numFmtId="0" fontId="22" fillId="0" borderId="0" xfId="0" applyFont="1"/>
    <xf numFmtId="0" fontId="17" fillId="14" borderId="0" xfId="0" applyFont="1" applyFill="1"/>
    <xf numFmtId="0" fontId="2" fillId="0" borderId="1" xfId="0" applyFont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7" fillId="0" borderId="1" xfId="2" applyFont="1" applyBorder="1" applyAlignment="1">
      <alignment horizontal="left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1" fontId="18" fillId="7" borderId="1" xfId="1" applyNumberFormat="1" applyFont="1" applyFill="1" applyBorder="1" applyAlignment="1">
      <alignment horizontal="center" vertical="center" wrapText="1"/>
    </xf>
    <xf numFmtId="0" fontId="18" fillId="9" borderId="8" xfId="3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2" borderId="1" xfId="0" applyFont="1" applyFill="1" applyBorder="1"/>
    <xf numFmtId="0" fontId="17" fillId="2" borderId="8" xfId="0" applyFont="1" applyFill="1" applyBorder="1"/>
    <xf numFmtId="0" fontId="17" fillId="2" borderId="0" xfId="0" applyFont="1" applyFill="1"/>
    <xf numFmtId="44" fontId="17" fillId="2" borderId="0" xfId="0" applyNumberFormat="1" applyFont="1" applyFill="1"/>
    <xf numFmtId="0" fontId="0" fillId="2" borderId="1" xfId="0" applyFill="1" applyBorder="1"/>
    <xf numFmtId="0" fontId="0" fillId="2" borderId="8" xfId="0" applyFill="1" applyBorder="1"/>
    <xf numFmtId="0" fontId="0" fillId="2" borderId="12" xfId="0" applyFill="1" applyBorder="1"/>
    <xf numFmtId="0" fontId="17" fillId="0" borderId="18" xfId="2" applyFont="1" applyBorder="1" applyAlignment="1">
      <alignment horizontal="left" vertical="center"/>
    </xf>
    <xf numFmtId="165" fontId="0" fillId="0" borderId="0" xfId="0" applyNumberFormat="1"/>
    <xf numFmtId="0" fontId="23" fillId="2" borderId="0" xfId="0" applyFont="1" applyFill="1" applyAlignment="1">
      <alignment vertical="center"/>
    </xf>
    <xf numFmtId="0" fontId="9" fillId="2" borderId="0" xfId="4" applyFont="1" applyFill="1" applyBorder="1" applyAlignment="1">
      <alignment vertical="center"/>
    </xf>
    <xf numFmtId="0" fontId="9" fillId="2" borderId="0" xfId="4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44" fontId="0" fillId="0" borderId="1" xfId="0" applyNumberFormat="1" applyBorder="1"/>
    <xf numFmtId="0" fontId="19" fillId="0" borderId="1" xfId="0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2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3" xfId="2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2" borderId="8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165" fontId="17" fillId="9" borderId="8" xfId="2" applyNumberFormat="1" applyFont="1" applyFill="1" applyBorder="1" applyAlignment="1">
      <alignment horizontal="left" vertical="center"/>
    </xf>
    <xf numFmtId="165" fontId="17" fillId="9" borderId="12" xfId="2" applyNumberFormat="1" applyFont="1" applyFill="1" applyBorder="1" applyAlignment="1">
      <alignment horizontal="left" vertical="center"/>
    </xf>
    <xf numFmtId="165" fontId="17" fillId="9" borderId="1" xfId="2" applyNumberFormat="1" applyFont="1" applyFill="1" applyBorder="1" applyAlignment="1">
      <alignment horizontal="left" vertical="center"/>
    </xf>
    <xf numFmtId="0" fontId="18" fillId="14" borderId="1" xfId="3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0" fillId="16" borderId="1" xfId="0" applyFont="1" applyFill="1" applyBorder="1" applyAlignment="1">
      <alignment horizontal="left" vertical="center"/>
    </xf>
    <xf numFmtId="164" fontId="17" fillId="15" borderId="1" xfId="1" applyFont="1" applyFill="1" applyBorder="1" applyAlignment="1">
      <alignment horizontal="left" vertical="center"/>
    </xf>
    <xf numFmtId="165" fontId="17" fillId="3" borderId="1" xfId="3" applyFont="1" applyFill="1" applyBorder="1" applyAlignment="1">
      <alignment horizontal="left" vertical="center"/>
    </xf>
    <xf numFmtId="165" fontId="17" fillId="3" borderId="1" xfId="2" applyNumberFormat="1" applyFont="1" applyFill="1" applyBorder="1" applyAlignment="1">
      <alignment horizontal="left" vertical="center"/>
    </xf>
    <xf numFmtId="164" fontId="17" fillId="12" borderId="1" xfId="0" applyNumberFormat="1" applyFont="1" applyFill="1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1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2" xfId="0" applyFill="1" applyBorder="1" applyAlignment="1">
      <alignment horizontal="left"/>
    </xf>
    <xf numFmtId="164" fontId="17" fillId="15" borderId="10" xfId="1" applyFont="1" applyFill="1" applyBorder="1" applyAlignment="1">
      <alignment horizontal="left" vertical="center"/>
    </xf>
    <xf numFmtId="165" fontId="17" fillId="3" borderId="10" xfId="3" applyFont="1" applyFill="1" applyBorder="1" applyAlignment="1">
      <alignment horizontal="left" vertical="center"/>
    </xf>
    <xf numFmtId="165" fontId="17" fillId="3" borderId="10" xfId="2" applyNumberFormat="1" applyFont="1" applyFill="1" applyBorder="1" applyAlignment="1">
      <alignment horizontal="left" vertical="center"/>
    </xf>
    <xf numFmtId="165" fontId="17" fillId="9" borderId="10" xfId="2" applyNumberFormat="1" applyFont="1" applyFill="1" applyBorder="1" applyAlignment="1">
      <alignment horizontal="left" vertical="center"/>
    </xf>
    <xf numFmtId="164" fontId="17" fillId="12" borderId="10" xfId="0" applyNumberFormat="1" applyFont="1" applyFill="1" applyBorder="1" applyAlignment="1">
      <alignment horizontal="left"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164" fontId="1" fillId="0" borderId="0" xfId="1" applyFont="1" applyBorder="1" applyAlignment="1">
      <alignment horizontal="center"/>
    </xf>
    <xf numFmtId="167" fontId="21" fillId="0" borderId="19" xfId="0" applyNumberFormat="1" applyFont="1" applyBorder="1"/>
    <xf numFmtId="0" fontId="0" fillId="0" borderId="1" xfId="0" applyBorder="1" applyAlignment="1">
      <alignment horizontal="left" vertical="center" wrapText="1"/>
    </xf>
    <xf numFmtId="165" fontId="17" fillId="2" borderId="1" xfId="2" applyNumberFormat="1" applyFont="1" applyFill="1" applyBorder="1" applyAlignment="1">
      <alignment horizontal="left" vertical="center"/>
    </xf>
    <xf numFmtId="0" fontId="10" fillId="0" borderId="17" xfId="0" applyFont="1" applyBorder="1" applyAlignment="1">
      <alignment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2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left" vertical="center"/>
    </xf>
    <xf numFmtId="0" fontId="4" fillId="14" borderId="0" xfId="0" applyFont="1" applyFill="1" applyAlignment="1">
      <alignment vertical="center"/>
    </xf>
    <xf numFmtId="0" fontId="5" fillId="3" borderId="21" xfId="0" applyFont="1" applyFill="1" applyBorder="1" applyAlignment="1">
      <alignment horizontal="center" vertical="center" wrapText="1"/>
    </xf>
    <xf numFmtId="44" fontId="0" fillId="0" borderId="21" xfId="0" applyNumberFormat="1" applyBorder="1"/>
    <xf numFmtId="166" fontId="14" fillId="0" borderId="11" xfId="0" applyNumberFormat="1" applyFont="1" applyBorder="1" applyAlignment="1">
      <alignment horizontal="center" vertical="center"/>
    </xf>
    <xf numFmtId="166" fontId="18" fillId="4" borderId="14" xfId="0" applyNumberFormat="1" applyFont="1" applyFill="1" applyBorder="1" applyAlignment="1">
      <alignment horizontal="center" vertical="center"/>
    </xf>
    <xf numFmtId="0" fontId="0" fillId="9" borderId="1" xfId="0" applyFill="1" applyBorder="1"/>
    <xf numFmtId="0" fontId="0" fillId="5" borderId="0" xfId="0" applyFill="1"/>
    <xf numFmtId="0" fontId="4" fillId="9" borderId="1" xfId="0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right" wrapText="1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4" fillId="5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5">
    <cellStyle name="Hyperlink" xfId="4" builtinId="8"/>
    <cellStyle name="Moeda" xfId="1" builtinId="4"/>
    <cellStyle name="Moeda 2" xfId="3"/>
    <cellStyle name="Normal" xfId="0" builtinId="0"/>
    <cellStyle name="Normal 2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265738</xdr:colOff>
      <xdr:row>0</xdr:row>
      <xdr:rowOff>185056</xdr:rowOff>
    </xdr:from>
    <xdr:to>
      <xdr:col>2</xdr:col>
      <xdr:colOff>544286</xdr:colOff>
      <xdr:row>13</xdr:row>
      <xdr:rowOff>81843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7B5731A9-5EA6-4AB6-A1DB-B4E414B0E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5738" y="185056"/>
          <a:ext cx="4034119" cy="3728558"/>
        </a:xfrm>
        <a:prstGeom prst="rect">
          <a:avLst/>
        </a:prstGeom>
      </xdr:spPr>
    </xdr:pic>
    <xdr:clientData/>
  </xdr:twoCellAnchor>
  <xdr:twoCellAnchor editAs="oneCell">
    <xdr:from>
      <xdr:col>2</xdr:col>
      <xdr:colOff>826490</xdr:colOff>
      <xdr:row>4</xdr:row>
      <xdr:rowOff>118999</xdr:rowOff>
    </xdr:from>
    <xdr:to>
      <xdr:col>2</xdr:col>
      <xdr:colOff>3363686</xdr:colOff>
      <xdr:row>11</xdr:row>
      <xdr:rowOff>10474</xdr:rowOff>
    </xdr:to>
    <xdr:pic>
      <xdr:nvPicPr>
        <xdr:cNvPr id="4" name="Imagem 3" descr="Em construção | Cerradodepe">
          <a:extLst>
            <a:ext uri="{FF2B5EF4-FFF2-40B4-BE49-F238E27FC236}">
              <a16:creationId xmlns="" xmlns:a16="http://schemas.microsoft.com/office/drawing/2014/main" id="{3F686314-562F-68F9-0D2C-C46FB6DF4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82061" y="1196685"/>
          <a:ext cx="2537196" cy="2057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265738</xdr:colOff>
      <xdr:row>0</xdr:row>
      <xdr:rowOff>185056</xdr:rowOff>
    </xdr:from>
    <xdr:to>
      <xdr:col>1</xdr:col>
      <xdr:colOff>1281545</xdr:colOff>
      <xdr:row>14</xdr:row>
      <xdr:rowOff>351821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257C4C60-1B6F-48AB-8FE0-4A663B608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5738" y="185056"/>
          <a:ext cx="3111307" cy="4149947"/>
        </a:xfrm>
        <a:prstGeom prst="rect">
          <a:avLst/>
        </a:prstGeom>
      </xdr:spPr>
    </xdr:pic>
    <xdr:clientData/>
  </xdr:twoCellAnchor>
  <xdr:twoCellAnchor editAs="oneCell">
    <xdr:from>
      <xdr:col>2</xdr:col>
      <xdr:colOff>826490</xdr:colOff>
      <xdr:row>4</xdr:row>
      <xdr:rowOff>118999</xdr:rowOff>
    </xdr:from>
    <xdr:to>
      <xdr:col>2</xdr:col>
      <xdr:colOff>2632364</xdr:colOff>
      <xdr:row>11</xdr:row>
      <xdr:rowOff>102203</xdr:rowOff>
    </xdr:to>
    <xdr:pic>
      <xdr:nvPicPr>
        <xdr:cNvPr id="3" name="Imagem 2" descr="Em construção | Cerradodepe">
          <a:extLst>
            <a:ext uri="{FF2B5EF4-FFF2-40B4-BE49-F238E27FC236}">
              <a16:creationId xmlns="" xmlns:a16="http://schemas.microsoft.com/office/drawing/2014/main" id="{70B7694A-D6BB-4560-831F-E46575DF4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67217" y="1175408"/>
          <a:ext cx="1805874" cy="2130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4"/>
  <sheetViews>
    <sheetView tabSelected="1" zoomScale="91" zoomScaleNormal="91" workbookViewId="0">
      <selection activeCell="C110" sqref="C110"/>
    </sheetView>
  </sheetViews>
  <sheetFormatPr defaultRowHeight="15.6"/>
  <cols>
    <col min="1" max="1" width="27.5" style="72" bestFit="1" customWidth="1"/>
    <col min="2" max="2" width="21.69921875" bestFit="1" customWidth="1"/>
    <col min="3" max="3" width="58.69921875" bestFit="1" customWidth="1"/>
    <col min="4" max="4" width="74.5" bestFit="1" customWidth="1"/>
    <col min="5" max="7" width="42.19921875" customWidth="1"/>
    <col min="8" max="8" width="19.59765625" customWidth="1"/>
    <col min="9" max="9" width="22.19921875" style="72" customWidth="1"/>
    <col min="10" max="10" width="16.69921875" customWidth="1"/>
    <col min="11" max="11" width="19.69921875" customWidth="1"/>
    <col min="12" max="12" width="26.19921875" customWidth="1"/>
    <col min="13" max="13" width="26.5" hidden="1" customWidth="1"/>
  </cols>
  <sheetData>
    <row r="1" spans="1:13">
      <c r="A1" s="139" t="s">
        <v>87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4"/>
    </row>
    <row r="2" spans="1:13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4"/>
    </row>
    <row r="4" spans="1:13" ht="38.4" customHeight="1">
      <c r="A4" s="73"/>
      <c r="B4" s="5"/>
      <c r="C4" s="5"/>
      <c r="D4" s="2" t="s">
        <v>74</v>
      </c>
      <c r="E4" s="2"/>
      <c r="F4" s="2"/>
      <c r="G4" s="2"/>
      <c r="H4" s="2"/>
      <c r="I4" s="15"/>
      <c r="J4" s="140" t="s">
        <v>81</v>
      </c>
      <c r="K4" s="140"/>
      <c r="L4" s="140"/>
      <c r="M4" s="2"/>
    </row>
    <row r="5" spans="1:13" ht="18">
      <c r="A5" s="73"/>
      <c r="B5" s="5"/>
      <c r="C5" s="5"/>
      <c r="D5" s="3" t="s">
        <v>71</v>
      </c>
      <c r="E5" s="3"/>
      <c r="F5" s="3"/>
      <c r="G5" s="3"/>
      <c r="H5" s="3"/>
      <c r="I5" s="16"/>
      <c r="J5" s="141" t="s">
        <v>80</v>
      </c>
      <c r="K5" s="141"/>
      <c r="L5" s="141"/>
      <c r="M5" s="3"/>
    </row>
    <row r="6" spans="1:13" ht="34.200000000000003" customHeight="1">
      <c r="A6" s="73"/>
      <c r="B6" s="5"/>
      <c r="C6" s="5"/>
      <c r="D6" s="64" t="s">
        <v>154</v>
      </c>
      <c r="E6" s="3"/>
      <c r="F6" s="3"/>
      <c r="G6" s="3"/>
      <c r="H6" s="3"/>
      <c r="I6" s="16"/>
      <c r="J6" s="47"/>
      <c r="K6" s="47"/>
      <c r="L6" s="47"/>
      <c r="M6" s="3"/>
    </row>
    <row r="7" spans="1:13" ht="16.2" thickBot="1">
      <c r="A7" s="73"/>
      <c r="B7" s="5"/>
      <c r="C7" s="5"/>
      <c r="D7" s="4"/>
      <c r="E7" s="4"/>
      <c r="F7" s="4"/>
      <c r="G7" s="4"/>
      <c r="H7" s="4"/>
      <c r="I7" s="17"/>
      <c r="J7" s="4"/>
      <c r="K7" s="4"/>
      <c r="L7" s="8"/>
      <c r="M7" s="4"/>
    </row>
    <row r="8" spans="1:13">
      <c r="A8" s="73"/>
      <c r="B8" s="5"/>
      <c r="C8" s="5"/>
      <c r="D8" s="65"/>
      <c r="E8" s="65"/>
      <c r="F8" s="65"/>
      <c r="G8" s="65"/>
      <c r="H8" s="65"/>
      <c r="I8" s="66"/>
      <c r="J8" s="65"/>
      <c r="K8" s="65"/>
      <c r="L8" s="5"/>
      <c r="M8" s="65"/>
    </row>
    <row r="9" spans="1:13" ht="18.600000000000001" thickBot="1">
      <c r="A9" s="73"/>
      <c r="B9" s="5"/>
      <c r="C9" s="5"/>
      <c r="D9" s="6" t="s">
        <v>75</v>
      </c>
      <c r="E9" s="5"/>
      <c r="F9" s="5"/>
      <c r="G9" s="5"/>
      <c r="H9" s="5"/>
      <c r="I9" s="73"/>
      <c r="L9" s="10"/>
      <c r="M9" s="5"/>
    </row>
    <row r="10" spans="1:13" ht="33" customHeight="1">
      <c r="A10" s="73"/>
      <c r="B10" s="5"/>
      <c r="C10" s="5"/>
      <c r="D10" s="7" t="s">
        <v>72</v>
      </c>
      <c r="E10" s="5"/>
      <c r="F10" s="5"/>
      <c r="G10" s="5"/>
      <c r="H10" s="5"/>
      <c r="I10" s="73"/>
      <c r="J10" s="142" t="s">
        <v>76</v>
      </c>
      <c r="K10" s="143"/>
      <c r="L10" s="144"/>
      <c r="M10" s="5"/>
    </row>
    <row r="11" spans="1:13" ht="34.200000000000003" customHeight="1" thickBot="1">
      <c r="A11" s="73"/>
      <c r="B11" s="5"/>
      <c r="C11" s="5"/>
      <c r="D11" s="7" t="s">
        <v>73</v>
      </c>
      <c r="E11" s="5"/>
      <c r="F11" s="5"/>
      <c r="G11" s="5"/>
      <c r="H11" s="5"/>
      <c r="I11" s="73"/>
      <c r="J11" s="145">
        <v>2023000</v>
      </c>
      <c r="K11" s="146"/>
      <c r="L11" s="147"/>
      <c r="M11" s="5"/>
    </row>
    <row r="12" spans="1:13" ht="27.6" customHeight="1" thickBot="1">
      <c r="A12" s="73"/>
      <c r="B12" s="5"/>
      <c r="C12" s="5"/>
      <c r="D12" s="7" t="s">
        <v>155</v>
      </c>
      <c r="E12" s="5"/>
      <c r="F12" s="5"/>
      <c r="G12" s="5"/>
      <c r="H12" s="5"/>
      <c r="I12" s="73"/>
      <c r="J12" s="46"/>
      <c r="K12" s="46"/>
      <c r="L12" s="46"/>
      <c r="M12" s="5"/>
    </row>
    <row r="13" spans="1:13" ht="18.600000000000001" thickBot="1">
      <c r="A13" s="74"/>
      <c r="B13" s="8"/>
      <c r="C13" s="8"/>
      <c r="D13" s="9"/>
      <c r="E13" s="8"/>
      <c r="F13" s="8"/>
      <c r="G13" s="8"/>
      <c r="H13" s="8"/>
      <c r="I13" s="74"/>
      <c r="J13" s="12"/>
      <c r="K13" s="12"/>
      <c r="L13" s="12"/>
      <c r="M13" s="8"/>
    </row>
    <row r="15" spans="1:13" ht="52.5" customHeight="1">
      <c r="A15" s="124" t="s">
        <v>156</v>
      </c>
      <c r="B15" s="125" t="s">
        <v>157</v>
      </c>
      <c r="C15" s="124" t="s">
        <v>349</v>
      </c>
      <c r="D15" s="126" t="s">
        <v>0</v>
      </c>
      <c r="E15" s="126" t="s">
        <v>1</v>
      </c>
      <c r="F15" s="126" t="s">
        <v>2</v>
      </c>
      <c r="G15" s="126" t="s">
        <v>3</v>
      </c>
      <c r="H15" s="13" t="s">
        <v>347</v>
      </c>
      <c r="I15" s="67" t="s">
        <v>84</v>
      </c>
      <c r="J15" s="68" t="s">
        <v>70</v>
      </c>
      <c r="K15" s="69" t="s">
        <v>86</v>
      </c>
      <c r="L15" s="129" t="s">
        <v>79</v>
      </c>
      <c r="M15" s="135" t="s">
        <v>360</v>
      </c>
    </row>
    <row r="16" spans="1:13">
      <c r="A16" s="80" t="s">
        <v>158</v>
      </c>
      <c r="B16" s="76">
        <v>1</v>
      </c>
      <c r="C16" s="127" t="s">
        <v>358</v>
      </c>
      <c r="D16" s="121" t="s">
        <v>159</v>
      </c>
      <c r="E16" s="121" t="s">
        <v>160</v>
      </c>
      <c r="F16" s="82" t="s">
        <v>48</v>
      </c>
      <c r="G16" s="83" t="s">
        <v>49</v>
      </c>
      <c r="H16" s="122">
        <v>84.097970000000004</v>
      </c>
      <c r="I16" s="75">
        <v>5</v>
      </c>
      <c r="J16" s="45"/>
      <c r="K16" s="71" t="str">
        <f>IF(J16&lt;I16,"PEDIDO RECUSADO","PEDIDO ACEITO")</f>
        <v>PEDIDO RECUSADO</v>
      </c>
      <c r="L16" s="130">
        <f>J16*H16</f>
        <v>0</v>
      </c>
      <c r="M16" s="133">
        <v>0</v>
      </c>
    </row>
    <row r="17" spans="1:13">
      <c r="A17" s="80" t="s">
        <v>161</v>
      </c>
      <c r="B17" s="76">
        <v>2</v>
      </c>
      <c r="C17" s="80"/>
      <c r="D17" s="82" t="s">
        <v>162</v>
      </c>
      <c r="E17" s="48" t="s">
        <v>163</v>
      </c>
      <c r="F17" s="82" t="s">
        <v>5</v>
      </c>
      <c r="G17" s="48" t="s">
        <v>6</v>
      </c>
      <c r="H17" s="122">
        <v>203.51708740000001</v>
      </c>
      <c r="I17" s="75">
        <v>0.5</v>
      </c>
      <c r="J17" s="45"/>
      <c r="K17" s="71" t="str">
        <f t="shared" ref="K17:K56" si="0">IF(J17&lt;I17,"PEDIDO RECUSADO","PEDIDO ACEITO")</f>
        <v>PEDIDO RECUSADO</v>
      </c>
      <c r="L17" s="130">
        <f t="shared" ref="L17:L57" si="1">J17*H17</f>
        <v>0</v>
      </c>
      <c r="M17" s="133">
        <v>23.3</v>
      </c>
    </row>
    <row r="18" spans="1:13">
      <c r="A18" s="80" t="s">
        <v>164</v>
      </c>
      <c r="B18" s="76">
        <v>4</v>
      </c>
      <c r="C18" s="80"/>
      <c r="D18" s="82" t="s">
        <v>165</v>
      </c>
      <c r="E18" s="48" t="s">
        <v>8</v>
      </c>
      <c r="F18" s="82" t="s">
        <v>9</v>
      </c>
      <c r="G18" s="48" t="s">
        <v>10</v>
      </c>
      <c r="H18" s="122">
        <v>101.82234216000001</v>
      </c>
      <c r="I18" s="75">
        <v>5</v>
      </c>
      <c r="J18" s="45"/>
      <c r="K18" s="71" t="str">
        <f t="shared" si="0"/>
        <v>PEDIDO RECUSADO</v>
      </c>
      <c r="L18" s="130">
        <f t="shared" si="1"/>
        <v>0</v>
      </c>
      <c r="M18" s="133">
        <v>0</v>
      </c>
    </row>
    <row r="19" spans="1:13">
      <c r="A19" s="80" t="s">
        <v>166</v>
      </c>
      <c r="B19" s="76">
        <v>5</v>
      </c>
      <c r="C19" s="80"/>
      <c r="D19" s="89" t="s">
        <v>167</v>
      </c>
      <c r="E19" s="89" t="s">
        <v>168</v>
      </c>
      <c r="F19" s="87" t="s">
        <v>12</v>
      </c>
      <c r="G19" s="48" t="s">
        <v>6</v>
      </c>
      <c r="H19" s="122">
        <v>30.623260800000008</v>
      </c>
      <c r="I19" s="75">
        <v>2</v>
      </c>
      <c r="J19" s="45"/>
      <c r="K19" s="71" t="str">
        <f t="shared" si="0"/>
        <v>PEDIDO RECUSADO</v>
      </c>
      <c r="L19" s="130">
        <f t="shared" si="1"/>
        <v>0</v>
      </c>
      <c r="M19" s="133">
        <v>89.4</v>
      </c>
    </row>
    <row r="20" spans="1:13">
      <c r="A20" s="80" t="s">
        <v>169</v>
      </c>
      <c r="B20" s="76">
        <v>6</v>
      </c>
      <c r="C20" s="80"/>
      <c r="D20" s="82" t="s">
        <v>170</v>
      </c>
      <c r="E20" s="48" t="s">
        <v>11</v>
      </c>
      <c r="F20" s="87" t="s">
        <v>12</v>
      </c>
      <c r="G20" s="48" t="s">
        <v>6</v>
      </c>
      <c r="H20" s="122">
        <v>203.51708740000004</v>
      </c>
      <c r="I20" s="75">
        <v>1</v>
      </c>
      <c r="J20" s="45"/>
      <c r="K20" s="71" t="str">
        <f t="shared" si="0"/>
        <v>PEDIDO RECUSADO</v>
      </c>
      <c r="L20" s="130">
        <f t="shared" si="1"/>
        <v>0</v>
      </c>
      <c r="M20" s="133">
        <v>4.9000000000000004</v>
      </c>
    </row>
    <row r="21" spans="1:13">
      <c r="A21" s="80" t="s">
        <v>171</v>
      </c>
      <c r="B21" s="76">
        <v>7</v>
      </c>
      <c r="C21" s="80"/>
      <c r="D21" s="82" t="s">
        <v>172</v>
      </c>
      <c r="E21" s="48" t="s">
        <v>173</v>
      </c>
      <c r="F21" s="87" t="s">
        <v>12</v>
      </c>
      <c r="G21" s="48" t="s">
        <v>6</v>
      </c>
      <c r="H21" s="122">
        <v>20.415507200000004</v>
      </c>
      <c r="I21" s="75">
        <v>5</v>
      </c>
      <c r="J21" s="45"/>
      <c r="K21" s="71" t="str">
        <f t="shared" si="0"/>
        <v>PEDIDO RECUSADO</v>
      </c>
      <c r="L21" s="130">
        <f t="shared" si="1"/>
        <v>0</v>
      </c>
      <c r="M21" s="133">
        <v>201.5</v>
      </c>
    </row>
    <row r="22" spans="1:13">
      <c r="A22" s="80" t="s">
        <v>174</v>
      </c>
      <c r="B22" s="76">
        <v>8</v>
      </c>
      <c r="C22" s="80"/>
      <c r="D22" s="82" t="s">
        <v>113</v>
      </c>
      <c r="E22" s="48" t="s">
        <v>175</v>
      </c>
      <c r="F22" s="87" t="s">
        <v>12</v>
      </c>
      <c r="G22" s="48" t="s">
        <v>6</v>
      </c>
      <c r="H22" s="122">
        <v>30.623260800000001</v>
      </c>
      <c r="I22" s="75">
        <v>5</v>
      </c>
      <c r="J22" s="45"/>
      <c r="K22" s="71" t="str">
        <f t="shared" si="0"/>
        <v>PEDIDO RECUSADO</v>
      </c>
      <c r="L22" s="130">
        <f t="shared" si="1"/>
        <v>0</v>
      </c>
      <c r="M22" s="133">
        <v>89</v>
      </c>
    </row>
    <row r="23" spans="1:13">
      <c r="A23" s="80" t="s">
        <v>176</v>
      </c>
      <c r="B23" s="76">
        <v>9</v>
      </c>
      <c r="C23" s="80"/>
      <c r="D23" s="82" t="s">
        <v>177</v>
      </c>
      <c r="E23" s="48" t="s">
        <v>14</v>
      </c>
      <c r="F23" s="87" t="s">
        <v>12</v>
      </c>
      <c r="G23" s="48" t="s">
        <v>6</v>
      </c>
      <c r="H23" s="122">
        <v>203.51708740000004</v>
      </c>
      <c r="I23" s="75">
        <v>0.1</v>
      </c>
      <c r="J23" s="45"/>
      <c r="K23" s="71" t="str">
        <f t="shared" si="0"/>
        <v>PEDIDO RECUSADO</v>
      </c>
      <c r="L23" s="130">
        <f t="shared" si="1"/>
        <v>0</v>
      </c>
      <c r="M23" s="133">
        <v>0</v>
      </c>
    </row>
    <row r="24" spans="1:13">
      <c r="A24" s="80" t="s">
        <v>178</v>
      </c>
      <c r="B24" s="76">
        <v>10</v>
      </c>
      <c r="C24" s="95"/>
      <c r="D24" s="82" t="s">
        <v>83</v>
      </c>
      <c r="E24" s="48" t="s">
        <v>179</v>
      </c>
      <c r="F24" s="87" t="s">
        <v>12</v>
      </c>
      <c r="G24" s="48" t="s">
        <v>6</v>
      </c>
      <c r="H24" s="122">
        <v>203.51708740000004</v>
      </c>
      <c r="I24" s="75">
        <v>0.1</v>
      </c>
      <c r="J24" s="45"/>
      <c r="K24" s="71" t="str">
        <f t="shared" si="0"/>
        <v>PEDIDO RECUSADO</v>
      </c>
      <c r="L24" s="130">
        <f t="shared" si="1"/>
        <v>0</v>
      </c>
      <c r="M24" s="133">
        <v>6.3</v>
      </c>
    </row>
    <row r="25" spans="1:13">
      <c r="A25" s="80" t="s">
        <v>180</v>
      </c>
      <c r="B25" s="76">
        <v>12</v>
      </c>
      <c r="C25" s="95"/>
      <c r="D25" s="82" t="s">
        <v>96</v>
      </c>
      <c r="E25" s="89" t="s">
        <v>17</v>
      </c>
      <c r="F25" s="82" t="s">
        <v>18</v>
      </c>
      <c r="G25" s="48" t="s">
        <v>6</v>
      </c>
      <c r="H25" s="122">
        <v>84.097970000000004</v>
      </c>
      <c r="I25" s="75">
        <v>0.2</v>
      </c>
      <c r="J25" s="45"/>
      <c r="K25" s="71" t="str">
        <f t="shared" si="0"/>
        <v>PEDIDO RECUSADO</v>
      </c>
      <c r="L25" s="130">
        <f t="shared" si="1"/>
        <v>0</v>
      </c>
      <c r="M25" s="133">
        <v>10</v>
      </c>
    </row>
    <row r="26" spans="1:13">
      <c r="A26" s="80" t="s">
        <v>181</v>
      </c>
      <c r="B26" s="76">
        <v>13</v>
      </c>
      <c r="C26" s="95"/>
      <c r="D26" s="89" t="s">
        <v>182</v>
      </c>
      <c r="E26" s="48" t="s">
        <v>183</v>
      </c>
      <c r="F26" s="82" t="s">
        <v>18</v>
      </c>
      <c r="G26" s="48" t="s">
        <v>23</v>
      </c>
      <c r="H26" s="122">
        <v>168.18539480000001</v>
      </c>
      <c r="I26" s="75">
        <v>0.1</v>
      </c>
      <c r="J26" s="45"/>
      <c r="K26" s="71" t="str">
        <f t="shared" si="0"/>
        <v>PEDIDO RECUSADO</v>
      </c>
      <c r="L26" s="130">
        <f t="shared" si="1"/>
        <v>0</v>
      </c>
      <c r="M26" s="133">
        <v>1.1000000000000001</v>
      </c>
    </row>
    <row r="27" spans="1:13">
      <c r="A27" s="80" t="s">
        <v>184</v>
      </c>
      <c r="B27" s="76">
        <v>14</v>
      </c>
      <c r="C27" s="95"/>
      <c r="D27" s="82" t="s">
        <v>185</v>
      </c>
      <c r="E27" s="48" t="s">
        <v>186</v>
      </c>
      <c r="F27" s="82" t="s">
        <v>9</v>
      </c>
      <c r="G27" s="48" t="s">
        <v>10</v>
      </c>
      <c r="H27" s="122">
        <v>101.82234216000001</v>
      </c>
      <c r="I27" s="75">
        <v>1</v>
      </c>
      <c r="J27" s="45"/>
      <c r="K27" s="71" t="str">
        <f t="shared" si="0"/>
        <v>PEDIDO RECUSADO</v>
      </c>
      <c r="L27" s="130">
        <f t="shared" si="1"/>
        <v>0</v>
      </c>
      <c r="M27" s="133">
        <v>0</v>
      </c>
    </row>
    <row r="28" spans="1:13">
      <c r="A28" s="80" t="s">
        <v>187</v>
      </c>
      <c r="B28" s="76">
        <v>15</v>
      </c>
      <c r="C28" s="95"/>
      <c r="D28" s="82" t="s">
        <v>188</v>
      </c>
      <c r="E28" s="48" t="s">
        <v>19</v>
      </c>
      <c r="F28" s="82" t="s">
        <v>12</v>
      </c>
      <c r="G28" s="48" t="s">
        <v>6</v>
      </c>
      <c r="H28" s="122">
        <v>305.33942956000004</v>
      </c>
      <c r="I28" s="75">
        <v>0.2</v>
      </c>
      <c r="J28" s="45"/>
      <c r="K28" s="71" t="str">
        <f t="shared" si="0"/>
        <v>PEDIDO RECUSADO</v>
      </c>
      <c r="L28" s="130">
        <f t="shared" si="1"/>
        <v>0</v>
      </c>
      <c r="M28" s="133">
        <v>0</v>
      </c>
    </row>
    <row r="29" spans="1:13">
      <c r="A29" s="80" t="s">
        <v>189</v>
      </c>
      <c r="B29" s="76">
        <v>16</v>
      </c>
      <c r="C29" s="95"/>
      <c r="D29" s="82" t="s">
        <v>190</v>
      </c>
      <c r="E29" s="48" t="s">
        <v>20</v>
      </c>
      <c r="F29" s="82" t="s">
        <v>12</v>
      </c>
      <c r="G29" s="48" t="s">
        <v>6</v>
      </c>
      <c r="H29" s="122">
        <v>10.207753600000002</v>
      </c>
      <c r="I29" s="75">
        <v>5</v>
      </c>
      <c r="J29" s="45"/>
      <c r="K29" s="71" t="str">
        <f t="shared" si="0"/>
        <v>PEDIDO RECUSADO</v>
      </c>
      <c r="L29" s="130">
        <f t="shared" si="1"/>
        <v>0</v>
      </c>
      <c r="M29" s="133">
        <v>60.3</v>
      </c>
    </row>
    <row r="30" spans="1:13">
      <c r="A30" s="80" t="s">
        <v>191</v>
      </c>
      <c r="B30" s="76">
        <v>17</v>
      </c>
      <c r="C30" s="95"/>
      <c r="D30" s="82" t="s">
        <v>115</v>
      </c>
      <c r="E30" s="48" t="s">
        <v>192</v>
      </c>
      <c r="F30" s="82" t="s">
        <v>22</v>
      </c>
      <c r="G30" s="48" t="s">
        <v>23</v>
      </c>
      <c r="H30" s="122">
        <v>305.33942956000004</v>
      </c>
      <c r="I30" s="75">
        <v>0.5</v>
      </c>
      <c r="J30" s="45"/>
      <c r="K30" s="136" t="s">
        <v>361</v>
      </c>
      <c r="L30" s="130">
        <f t="shared" si="1"/>
        <v>0</v>
      </c>
      <c r="M30" s="133">
        <v>0</v>
      </c>
    </row>
    <row r="31" spans="1:13">
      <c r="A31" s="80" t="s">
        <v>193</v>
      </c>
      <c r="B31" s="76">
        <v>18</v>
      </c>
      <c r="C31" s="127" t="s">
        <v>358</v>
      </c>
      <c r="D31" s="90" t="s">
        <v>116</v>
      </c>
      <c r="E31" s="90" t="s">
        <v>117</v>
      </c>
      <c r="F31" s="82" t="s">
        <v>48</v>
      </c>
      <c r="G31" s="90" t="s">
        <v>49</v>
      </c>
      <c r="H31" s="122">
        <v>16.819593999999999</v>
      </c>
      <c r="I31" s="75">
        <v>1</v>
      </c>
      <c r="J31" s="45"/>
      <c r="K31" s="71" t="str">
        <f t="shared" si="0"/>
        <v>PEDIDO RECUSADO</v>
      </c>
      <c r="L31" s="130">
        <f t="shared" si="1"/>
        <v>0</v>
      </c>
      <c r="M31" s="133">
        <v>0</v>
      </c>
    </row>
    <row r="32" spans="1:13">
      <c r="A32" s="80" t="s">
        <v>194</v>
      </c>
      <c r="B32" s="76">
        <v>19</v>
      </c>
      <c r="C32" s="127" t="s">
        <v>358</v>
      </c>
      <c r="D32" s="90" t="s">
        <v>118</v>
      </c>
      <c r="E32" s="90" t="s">
        <v>119</v>
      </c>
      <c r="F32" s="82" t="s">
        <v>48</v>
      </c>
      <c r="G32" s="90" t="s">
        <v>49</v>
      </c>
      <c r="H32" s="122">
        <v>100.9070188</v>
      </c>
      <c r="I32" s="75">
        <v>0.5</v>
      </c>
      <c r="J32" s="45"/>
      <c r="K32" s="71" t="str">
        <f t="shared" si="0"/>
        <v>PEDIDO RECUSADO</v>
      </c>
      <c r="L32" s="130">
        <f t="shared" si="1"/>
        <v>0</v>
      </c>
      <c r="M32" s="133">
        <v>0</v>
      </c>
    </row>
    <row r="33" spans="1:13">
      <c r="A33" s="80" t="s">
        <v>195</v>
      </c>
      <c r="B33" s="76">
        <v>20</v>
      </c>
      <c r="C33" s="95"/>
      <c r="D33" s="89" t="s">
        <v>196</v>
      </c>
      <c r="E33" s="89" t="s">
        <v>197</v>
      </c>
      <c r="F33" s="82" t="s">
        <v>18</v>
      </c>
      <c r="G33" s="48" t="s">
        <v>6</v>
      </c>
      <c r="H33" s="122">
        <v>168.18539480000001</v>
      </c>
      <c r="I33" s="75">
        <v>0.2</v>
      </c>
      <c r="J33" s="45"/>
      <c r="K33" s="71" t="str">
        <f t="shared" si="0"/>
        <v>PEDIDO RECUSADO</v>
      </c>
      <c r="L33" s="130">
        <f t="shared" si="1"/>
        <v>0</v>
      </c>
      <c r="M33" s="133">
        <v>0</v>
      </c>
    </row>
    <row r="34" spans="1:13">
      <c r="A34" s="80" t="s">
        <v>198</v>
      </c>
      <c r="B34" s="76">
        <v>21</v>
      </c>
      <c r="C34" s="95"/>
      <c r="D34" s="82" t="s">
        <v>199</v>
      </c>
      <c r="E34" s="48" t="s">
        <v>24</v>
      </c>
      <c r="F34" s="82" t="s">
        <v>18</v>
      </c>
      <c r="G34" s="48" t="s">
        <v>6</v>
      </c>
      <c r="H34" s="122">
        <v>25.224118400000002</v>
      </c>
      <c r="I34" s="75">
        <v>1</v>
      </c>
      <c r="J34" s="45"/>
      <c r="K34" s="71" t="str">
        <f t="shared" si="0"/>
        <v>PEDIDO RECUSADO</v>
      </c>
      <c r="L34" s="130">
        <f t="shared" si="1"/>
        <v>0</v>
      </c>
      <c r="M34" s="133">
        <v>56.7</v>
      </c>
    </row>
    <row r="35" spans="1:13">
      <c r="A35" s="80" t="s">
        <v>200</v>
      </c>
      <c r="B35" s="76">
        <v>22</v>
      </c>
      <c r="C35" s="95"/>
      <c r="D35" s="82" t="s">
        <v>201</v>
      </c>
      <c r="E35" s="48" t="s">
        <v>25</v>
      </c>
      <c r="F35" s="82" t="s">
        <v>18</v>
      </c>
      <c r="G35" s="48" t="s">
        <v>10</v>
      </c>
      <c r="H35" s="122">
        <v>25.224118400000002</v>
      </c>
      <c r="I35" s="75">
        <v>1</v>
      </c>
      <c r="J35" s="45"/>
      <c r="K35" s="136" t="s">
        <v>361</v>
      </c>
      <c r="L35" s="130">
        <f t="shared" si="1"/>
        <v>0</v>
      </c>
      <c r="M35" s="133">
        <v>0</v>
      </c>
    </row>
    <row r="36" spans="1:13">
      <c r="A36" s="80" t="s">
        <v>202</v>
      </c>
      <c r="B36" s="76">
        <v>23</v>
      </c>
      <c r="C36" s="95"/>
      <c r="D36" s="82" t="s">
        <v>203</v>
      </c>
      <c r="E36" s="48" t="s">
        <v>26</v>
      </c>
      <c r="F36" s="82" t="s">
        <v>9</v>
      </c>
      <c r="G36" s="48" t="s">
        <v>6</v>
      </c>
      <c r="H36" s="122">
        <v>91.614588560000016</v>
      </c>
      <c r="I36" s="75">
        <v>1</v>
      </c>
      <c r="J36" s="45"/>
      <c r="K36" s="136" t="s">
        <v>361</v>
      </c>
      <c r="L36" s="130">
        <f t="shared" si="1"/>
        <v>0</v>
      </c>
      <c r="M36" s="133">
        <v>0</v>
      </c>
    </row>
    <row r="37" spans="1:13">
      <c r="A37" s="80" t="s">
        <v>204</v>
      </c>
      <c r="B37" s="76">
        <v>24</v>
      </c>
      <c r="C37" s="95"/>
      <c r="D37" s="82" t="s">
        <v>120</v>
      </c>
      <c r="E37" s="48" t="s">
        <v>82</v>
      </c>
      <c r="F37" s="82" t="s">
        <v>9</v>
      </c>
      <c r="G37" s="48" t="s">
        <v>6</v>
      </c>
      <c r="H37" s="122">
        <v>122.11025244000002</v>
      </c>
      <c r="I37" s="75">
        <v>3</v>
      </c>
      <c r="J37" s="45"/>
      <c r="K37" s="136" t="s">
        <v>361</v>
      </c>
      <c r="L37" s="130">
        <f t="shared" si="1"/>
        <v>0</v>
      </c>
      <c r="M37" s="133">
        <v>0.25</v>
      </c>
    </row>
    <row r="38" spans="1:13">
      <c r="A38" s="80" t="s">
        <v>205</v>
      </c>
      <c r="B38" s="76">
        <v>25</v>
      </c>
      <c r="C38" s="95"/>
      <c r="D38" s="82" t="s">
        <v>206</v>
      </c>
      <c r="E38" s="48" t="s">
        <v>207</v>
      </c>
      <c r="F38" s="82" t="s">
        <v>27</v>
      </c>
      <c r="G38" s="48" t="s">
        <v>28</v>
      </c>
      <c r="H38" s="122">
        <v>101.82234216000001</v>
      </c>
      <c r="I38" s="75">
        <v>3</v>
      </c>
      <c r="J38" s="45"/>
      <c r="K38" s="71" t="str">
        <f>IF(J39&lt;I39,"PEDIDO RECUSADO","PEDIDO ACEITO")</f>
        <v>PEDIDO RECUSADO</v>
      </c>
      <c r="L38" s="130">
        <f t="shared" si="1"/>
        <v>0</v>
      </c>
      <c r="M38" s="133">
        <v>0</v>
      </c>
    </row>
    <row r="39" spans="1:13">
      <c r="A39" s="80" t="s">
        <v>208</v>
      </c>
      <c r="B39" s="76">
        <v>26</v>
      </c>
      <c r="C39" s="95"/>
      <c r="D39" s="82" t="s">
        <v>209</v>
      </c>
      <c r="E39" s="48" t="s">
        <v>210</v>
      </c>
      <c r="F39" s="82" t="s">
        <v>27</v>
      </c>
      <c r="G39" s="48" t="s">
        <v>28</v>
      </c>
      <c r="H39" s="122">
        <v>122.11025244000002</v>
      </c>
      <c r="I39" s="75">
        <v>3</v>
      </c>
      <c r="J39" s="45"/>
      <c r="K39" s="71" t="str">
        <f>IF(J40&lt;I40,"PEDIDO RECUSADO","PEDIDO ACEITO")</f>
        <v>PEDIDO RECUSADO</v>
      </c>
      <c r="L39" s="130">
        <f t="shared" si="1"/>
        <v>0</v>
      </c>
      <c r="M39" s="133">
        <v>0</v>
      </c>
    </row>
    <row r="40" spans="1:13">
      <c r="A40" s="80" t="s">
        <v>211</v>
      </c>
      <c r="B40" s="76">
        <v>28</v>
      </c>
      <c r="C40" s="95"/>
      <c r="D40" s="82" t="s">
        <v>212</v>
      </c>
      <c r="E40" s="48" t="s">
        <v>213</v>
      </c>
      <c r="F40" s="82" t="s">
        <v>27</v>
      </c>
      <c r="G40" s="48" t="s">
        <v>28</v>
      </c>
      <c r="H40" s="122">
        <v>122.11025244000002</v>
      </c>
      <c r="I40" s="75">
        <v>4</v>
      </c>
      <c r="J40" s="45"/>
      <c r="K40" s="136" t="s">
        <v>361</v>
      </c>
      <c r="L40" s="130">
        <f t="shared" si="1"/>
        <v>0</v>
      </c>
      <c r="M40" s="133">
        <v>0</v>
      </c>
    </row>
    <row r="41" spans="1:13">
      <c r="A41" s="80" t="s">
        <v>214</v>
      </c>
      <c r="B41" s="76">
        <v>29</v>
      </c>
      <c r="C41" s="95"/>
      <c r="D41" s="89" t="s">
        <v>215</v>
      </c>
      <c r="E41" s="89" t="s">
        <v>216</v>
      </c>
      <c r="F41" s="82" t="s">
        <v>27</v>
      </c>
      <c r="G41" s="48" t="s">
        <v>28</v>
      </c>
      <c r="H41" s="122">
        <v>148.01242720000002</v>
      </c>
      <c r="I41" s="75">
        <v>1</v>
      </c>
      <c r="J41" s="45"/>
      <c r="K41" s="71" t="str">
        <f t="shared" si="0"/>
        <v>PEDIDO RECUSADO</v>
      </c>
      <c r="L41" s="130">
        <f t="shared" si="1"/>
        <v>0</v>
      </c>
      <c r="M41" s="133">
        <v>0.15</v>
      </c>
    </row>
    <row r="42" spans="1:13">
      <c r="A42" s="80" t="s">
        <v>217</v>
      </c>
      <c r="B42" s="76">
        <v>30</v>
      </c>
      <c r="C42" s="95"/>
      <c r="D42" s="89" t="s">
        <v>218</v>
      </c>
      <c r="E42" s="89" t="s">
        <v>219</v>
      </c>
      <c r="F42" s="82" t="s">
        <v>27</v>
      </c>
      <c r="G42" s="48" t="s">
        <v>28</v>
      </c>
      <c r="H42" s="122">
        <v>203.51708740000004</v>
      </c>
      <c r="I42" s="75">
        <v>0.5</v>
      </c>
      <c r="J42" s="45"/>
      <c r="K42" s="136" t="s">
        <v>361</v>
      </c>
      <c r="L42" s="130">
        <f t="shared" si="1"/>
        <v>0</v>
      </c>
      <c r="M42" s="133">
        <v>0</v>
      </c>
    </row>
    <row r="43" spans="1:13">
      <c r="A43" s="80" t="s">
        <v>220</v>
      </c>
      <c r="B43" s="76">
        <v>31</v>
      </c>
      <c r="C43" s="95"/>
      <c r="D43" s="89" t="s">
        <v>221</v>
      </c>
      <c r="E43" s="89" t="s">
        <v>222</v>
      </c>
      <c r="F43" s="90" t="s">
        <v>121</v>
      </c>
      <c r="G43" s="82" t="s">
        <v>28</v>
      </c>
      <c r="H43" s="122">
        <v>252.28336480000002</v>
      </c>
      <c r="I43" s="75">
        <v>0.5</v>
      </c>
      <c r="J43" s="45"/>
      <c r="K43" s="71" t="str">
        <f t="shared" si="0"/>
        <v>PEDIDO RECUSADO</v>
      </c>
      <c r="L43" s="130">
        <f t="shared" si="1"/>
        <v>0</v>
      </c>
      <c r="M43" s="133">
        <v>0</v>
      </c>
    </row>
    <row r="44" spans="1:13">
      <c r="A44" s="80" t="s">
        <v>223</v>
      </c>
      <c r="B44" s="76">
        <v>32</v>
      </c>
      <c r="C44" s="95"/>
      <c r="D44" s="82" t="s">
        <v>224</v>
      </c>
      <c r="E44" s="48" t="s">
        <v>225</v>
      </c>
      <c r="F44" s="82" t="s">
        <v>27</v>
      </c>
      <c r="G44" s="48" t="s">
        <v>28</v>
      </c>
      <c r="H44" s="122">
        <v>122.11025244000002</v>
      </c>
      <c r="I44" s="75">
        <v>1</v>
      </c>
      <c r="J44" s="45"/>
      <c r="K44" s="71" t="str">
        <f t="shared" si="0"/>
        <v>PEDIDO RECUSADO</v>
      </c>
      <c r="L44" s="130">
        <f t="shared" si="1"/>
        <v>0</v>
      </c>
      <c r="M44" s="133">
        <v>0</v>
      </c>
    </row>
    <row r="45" spans="1:13">
      <c r="A45" s="80" t="s">
        <v>226</v>
      </c>
      <c r="B45" s="76">
        <v>33</v>
      </c>
      <c r="C45" s="95"/>
      <c r="D45" s="82" t="s">
        <v>227</v>
      </c>
      <c r="E45" s="48" t="s">
        <v>228</v>
      </c>
      <c r="F45" s="82" t="s">
        <v>27</v>
      </c>
      <c r="G45" s="48" t="s">
        <v>28</v>
      </c>
      <c r="H45" s="122">
        <v>712.30980590000013</v>
      </c>
      <c r="I45" s="75">
        <v>0.1</v>
      </c>
      <c r="J45" s="45"/>
      <c r="K45" s="136" t="s">
        <v>361</v>
      </c>
      <c r="L45" s="130">
        <f t="shared" si="1"/>
        <v>0</v>
      </c>
      <c r="M45" s="133">
        <v>0</v>
      </c>
    </row>
    <row r="46" spans="1:13">
      <c r="A46" s="80" t="s">
        <v>229</v>
      </c>
      <c r="B46" s="76">
        <v>34</v>
      </c>
      <c r="C46" s="95"/>
      <c r="D46" s="82" t="s">
        <v>230</v>
      </c>
      <c r="E46" s="48" t="s">
        <v>231</v>
      </c>
      <c r="F46" s="82" t="s">
        <v>27</v>
      </c>
      <c r="G46" s="48" t="s">
        <v>28</v>
      </c>
      <c r="H46" s="122">
        <v>162.81366992000002</v>
      </c>
      <c r="I46" s="75">
        <v>0.3</v>
      </c>
      <c r="J46" s="45"/>
      <c r="K46" s="136" t="s">
        <v>361</v>
      </c>
      <c r="L46" s="130">
        <f t="shared" si="1"/>
        <v>0</v>
      </c>
      <c r="M46" s="133">
        <v>0</v>
      </c>
    </row>
    <row r="47" spans="1:13">
      <c r="A47" s="80" t="s">
        <v>232</v>
      </c>
      <c r="B47" s="76">
        <v>35</v>
      </c>
      <c r="C47" s="95"/>
      <c r="D47" s="82" t="s">
        <v>122</v>
      </c>
      <c r="E47" s="48" t="s">
        <v>233</v>
      </c>
      <c r="F47" s="82" t="s">
        <v>27</v>
      </c>
      <c r="G47" s="48" t="s">
        <v>28</v>
      </c>
      <c r="H47" s="122">
        <v>203.51708740000004</v>
      </c>
      <c r="I47" s="75">
        <v>0.5</v>
      </c>
      <c r="J47" s="45"/>
      <c r="K47" s="136" t="s">
        <v>361</v>
      </c>
      <c r="L47" s="130">
        <f t="shared" si="1"/>
        <v>0</v>
      </c>
      <c r="M47" s="133">
        <v>0</v>
      </c>
    </row>
    <row r="48" spans="1:13">
      <c r="A48" s="80" t="s">
        <v>234</v>
      </c>
      <c r="B48" s="76">
        <v>36</v>
      </c>
      <c r="C48" s="95"/>
      <c r="D48" s="82" t="s">
        <v>235</v>
      </c>
      <c r="E48" s="48" t="s">
        <v>236</v>
      </c>
      <c r="F48" s="82" t="s">
        <v>27</v>
      </c>
      <c r="G48" s="48" t="s">
        <v>28</v>
      </c>
      <c r="H48" s="122">
        <v>173.02142352000001</v>
      </c>
      <c r="I48" s="75">
        <v>0.5</v>
      </c>
      <c r="J48" s="45"/>
      <c r="K48" s="71" t="str">
        <f t="shared" si="0"/>
        <v>PEDIDO RECUSADO</v>
      </c>
      <c r="L48" s="130">
        <f t="shared" si="1"/>
        <v>0</v>
      </c>
      <c r="M48" s="133">
        <v>0</v>
      </c>
    </row>
    <row r="49" spans="1:13">
      <c r="A49" s="80" t="s">
        <v>237</v>
      </c>
      <c r="B49" s="76">
        <v>37</v>
      </c>
      <c r="C49" s="95"/>
      <c r="D49" s="82" t="s">
        <v>123</v>
      </c>
      <c r="E49" s="48" t="s">
        <v>238</v>
      </c>
      <c r="F49" s="82" t="s">
        <v>27</v>
      </c>
      <c r="G49" s="48" t="s">
        <v>28</v>
      </c>
      <c r="H49" s="122">
        <v>162.81366992000002</v>
      </c>
      <c r="I49" s="75">
        <v>2</v>
      </c>
      <c r="J49" s="45"/>
      <c r="K49" s="136" t="s">
        <v>361</v>
      </c>
      <c r="L49" s="130">
        <f t="shared" si="1"/>
        <v>0</v>
      </c>
      <c r="M49" s="133">
        <v>0</v>
      </c>
    </row>
    <row r="50" spans="1:13">
      <c r="A50" s="80" t="s">
        <v>239</v>
      </c>
      <c r="B50" s="76">
        <v>38</v>
      </c>
      <c r="C50" s="95"/>
      <c r="D50" s="82" t="s">
        <v>240</v>
      </c>
      <c r="E50" s="48" t="s">
        <v>241</v>
      </c>
      <c r="F50" s="82" t="s">
        <v>27</v>
      </c>
      <c r="G50" s="48" t="s">
        <v>28</v>
      </c>
      <c r="H50" s="122">
        <v>183.22917712000003</v>
      </c>
      <c r="I50" s="75">
        <v>3</v>
      </c>
      <c r="J50" s="45"/>
      <c r="K50" s="136" t="s">
        <v>361</v>
      </c>
      <c r="L50" s="130">
        <f t="shared" si="1"/>
        <v>0</v>
      </c>
      <c r="M50" s="133">
        <v>0</v>
      </c>
    </row>
    <row r="51" spans="1:13">
      <c r="A51" s="80" t="s">
        <v>242</v>
      </c>
      <c r="B51" s="76">
        <v>39</v>
      </c>
      <c r="C51" s="127" t="s">
        <v>358</v>
      </c>
      <c r="D51" s="90" t="s">
        <v>125</v>
      </c>
      <c r="E51" s="90" t="s">
        <v>243</v>
      </c>
      <c r="F51" s="82" t="s">
        <v>27</v>
      </c>
      <c r="G51" s="82" t="s">
        <v>28</v>
      </c>
      <c r="H51" s="122">
        <v>148.01242720000002</v>
      </c>
      <c r="I51" s="75">
        <v>1</v>
      </c>
      <c r="J51" s="45"/>
      <c r="K51" s="136" t="s">
        <v>361</v>
      </c>
      <c r="L51" s="130">
        <f t="shared" si="1"/>
        <v>0</v>
      </c>
      <c r="M51" s="133">
        <v>0</v>
      </c>
    </row>
    <row r="52" spans="1:13">
      <c r="A52" s="80" t="s">
        <v>244</v>
      </c>
      <c r="B52" s="76">
        <v>40</v>
      </c>
      <c r="C52" s="95"/>
      <c r="D52" s="90" t="s">
        <v>126</v>
      </c>
      <c r="E52" s="90" t="s">
        <v>245</v>
      </c>
      <c r="F52" s="82" t="s">
        <v>27</v>
      </c>
      <c r="G52" s="82" t="s">
        <v>28</v>
      </c>
      <c r="H52" s="122">
        <v>148.01242720000002</v>
      </c>
      <c r="I52" s="75">
        <v>1</v>
      </c>
      <c r="J52" s="45"/>
      <c r="K52" s="136" t="s">
        <v>361</v>
      </c>
      <c r="L52" s="130">
        <f t="shared" si="1"/>
        <v>0</v>
      </c>
      <c r="M52" s="133">
        <v>0.25</v>
      </c>
    </row>
    <row r="53" spans="1:13">
      <c r="A53" s="80" t="s">
        <v>246</v>
      </c>
      <c r="B53" s="76">
        <v>41</v>
      </c>
      <c r="C53" s="95"/>
      <c r="D53" s="82" t="s">
        <v>247</v>
      </c>
      <c r="E53" s="48" t="s">
        <v>248</v>
      </c>
      <c r="F53" s="82" t="s">
        <v>32</v>
      </c>
      <c r="G53" s="48" t="s">
        <v>6</v>
      </c>
      <c r="H53" s="122">
        <v>30.623260800000008</v>
      </c>
      <c r="I53" s="75">
        <v>2</v>
      </c>
      <c r="J53" s="45"/>
      <c r="K53" s="71" t="str">
        <f t="shared" si="0"/>
        <v>PEDIDO RECUSADO</v>
      </c>
      <c r="L53" s="130">
        <f t="shared" si="1"/>
        <v>0</v>
      </c>
      <c r="M53" s="133">
        <v>59.5</v>
      </c>
    </row>
    <row r="54" spans="1:13">
      <c r="A54" s="80" t="s">
        <v>249</v>
      </c>
      <c r="B54" s="76">
        <v>42</v>
      </c>
      <c r="C54" s="95"/>
      <c r="D54" s="82" t="s">
        <v>250</v>
      </c>
      <c r="E54" s="48" t="s">
        <v>251</v>
      </c>
      <c r="F54" s="82" t="s">
        <v>32</v>
      </c>
      <c r="G54" s="48" t="s">
        <v>6</v>
      </c>
      <c r="H54" s="122">
        <v>30.623260800000008</v>
      </c>
      <c r="I54" s="75">
        <v>3</v>
      </c>
      <c r="J54" s="45"/>
      <c r="K54" s="136" t="s">
        <v>361</v>
      </c>
      <c r="L54" s="130">
        <f t="shared" si="1"/>
        <v>0</v>
      </c>
      <c r="M54" s="133">
        <v>0</v>
      </c>
    </row>
    <row r="55" spans="1:13">
      <c r="A55" s="80" t="s">
        <v>252</v>
      </c>
      <c r="B55" s="76">
        <v>43</v>
      </c>
      <c r="C55" s="95"/>
      <c r="D55" s="82" t="s">
        <v>127</v>
      </c>
      <c r="E55" s="48" t="s">
        <v>253</v>
      </c>
      <c r="F55" s="82" t="s">
        <v>33</v>
      </c>
      <c r="G55" s="48" t="s">
        <v>6</v>
      </c>
      <c r="H55" s="122">
        <v>18.373956480000004</v>
      </c>
      <c r="I55" s="75">
        <v>4</v>
      </c>
      <c r="J55" s="45"/>
      <c r="K55" s="71" t="str">
        <f t="shared" si="0"/>
        <v>PEDIDO RECUSADO</v>
      </c>
      <c r="L55" s="130">
        <f t="shared" si="1"/>
        <v>0</v>
      </c>
      <c r="M55" s="133">
        <v>34.299999999999997</v>
      </c>
    </row>
    <row r="56" spans="1:13">
      <c r="A56" s="80" t="s">
        <v>254</v>
      </c>
      <c r="B56" s="76">
        <v>44</v>
      </c>
      <c r="C56" s="95"/>
      <c r="D56" s="82" t="s">
        <v>255</v>
      </c>
      <c r="E56" s="48" t="s">
        <v>35</v>
      </c>
      <c r="F56" s="82" t="s">
        <v>22</v>
      </c>
      <c r="G56" s="48" t="s">
        <v>6</v>
      </c>
      <c r="H56" s="122">
        <v>259.02174760000003</v>
      </c>
      <c r="I56" s="75">
        <v>0.1</v>
      </c>
      <c r="J56" s="45"/>
      <c r="K56" s="71" t="str">
        <f t="shared" si="0"/>
        <v>PEDIDO RECUSADO</v>
      </c>
      <c r="L56" s="130">
        <f t="shared" si="1"/>
        <v>0</v>
      </c>
      <c r="M56" s="133">
        <v>70</v>
      </c>
    </row>
    <row r="57" spans="1:13">
      <c r="A57" s="80" t="s">
        <v>256</v>
      </c>
      <c r="B57" s="76">
        <v>45</v>
      </c>
      <c r="C57" s="95"/>
      <c r="D57" s="82" t="s">
        <v>128</v>
      </c>
      <c r="E57" s="48" t="s">
        <v>36</v>
      </c>
      <c r="F57" s="82" t="s">
        <v>22</v>
      </c>
      <c r="G57" s="48" t="s">
        <v>10</v>
      </c>
      <c r="H57" s="122">
        <v>407.03417480000007</v>
      </c>
      <c r="I57" s="75">
        <v>0.1</v>
      </c>
      <c r="J57" s="45"/>
      <c r="K57" s="136" t="s">
        <v>361</v>
      </c>
      <c r="L57" s="130">
        <f t="shared" si="1"/>
        <v>0</v>
      </c>
      <c r="M57" s="133">
        <v>0</v>
      </c>
    </row>
    <row r="58" spans="1:13">
      <c r="A58" s="80" t="s">
        <v>257</v>
      </c>
      <c r="B58" s="76">
        <v>46</v>
      </c>
      <c r="C58" s="95"/>
      <c r="D58" s="82" t="s">
        <v>129</v>
      </c>
      <c r="E58" s="48" t="s">
        <v>38</v>
      </c>
      <c r="F58" s="82" t="s">
        <v>12</v>
      </c>
      <c r="G58" s="48" t="s">
        <v>6</v>
      </c>
      <c r="H58" s="122">
        <v>91.614588560000016</v>
      </c>
      <c r="I58" s="75">
        <v>0.5</v>
      </c>
      <c r="J58" s="45"/>
      <c r="K58" s="71" t="str">
        <f t="shared" ref="K58:K92" si="2">IF(J58&lt;I58,"PEDIDO RECUSADO","PEDIDO ACEITO")</f>
        <v>PEDIDO RECUSADO</v>
      </c>
      <c r="L58" s="130">
        <f t="shared" ref="L58:L92" si="3">J58*H58</f>
        <v>0</v>
      </c>
      <c r="M58" s="133">
        <v>0</v>
      </c>
    </row>
    <row r="59" spans="1:13">
      <c r="A59" s="80" t="s">
        <v>258</v>
      </c>
      <c r="B59" s="76">
        <v>47</v>
      </c>
      <c r="C59" s="95"/>
      <c r="D59" s="89" t="s">
        <v>259</v>
      </c>
      <c r="E59" s="89" t="s">
        <v>130</v>
      </c>
      <c r="F59" s="82" t="s">
        <v>9</v>
      </c>
      <c r="G59" s="82" t="s">
        <v>10</v>
      </c>
      <c r="H59" s="122">
        <v>168.18539480000001</v>
      </c>
      <c r="I59" s="75">
        <v>1</v>
      </c>
      <c r="J59" s="45"/>
      <c r="K59" s="71" t="str">
        <f t="shared" si="2"/>
        <v>PEDIDO RECUSADO</v>
      </c>
      <c r="L59" s="130">
        <f t="shared" si="3"/>
        <v>0</v>
      </c>
      <c r="M59" s="133">
        <v>60.1</v>
      </c>
    </row>
    <row r="60" spans="1:13">
      <c r="A60" s="80" t="s">
        <v>260</v>
      </c>
      <c r="B60" s="76">
        <v>48</v>
      </c>
      <c r="C60" s="95"/>
      <c r="D60" s="82" t="s">
        <v>261</v>
      </c>
      <c r="E60" s="48" t="s">
        <v>262</v>
      </c>
      <c r="F60" s="82" t="s">
        <v>12</v>
      </c>
      <c r="G60" s="82" t="s">
        <v>6</v>
      </c>
      <c r="H60" s="122">
        <v>91.574516799999998</v>
      </c>
      <c r="I60" s="75">
        <v>0.5</v>
      </c>
      <c r="J60" s="45"/>
      <c r="K60" s="71" t="str">
        <f t="shared" si="2"/>
        <v>PEDIDO RECUSADO</v>
      </c>
      <c r="L60" s="130">
        <f t="shared" si="3"/>
        <v>0</v>
      </c>
      <c r="M60" s="133">
        <v>0</v>
      </c>
    </row>
    <row r="61" spans="1:13">
      <c r="A61" s="80" t="s">
        <v>263</v>
      </c>
      <c r="B61" s="76">
        <v>49</v>
      </c>
      <c r="C61" s="95"/>
      <c r="D61" s="82" t="s">
        <v>264</v>
      </c>
      <c r="E61" s="48" t="s">
        <v>39</v>
      </c>
      <c r="F61" s="82" t="s">
        <v>5</v>
      </c>
      <c r="G61" s="48" t="s">
        <v>6</v>
      </c>
      <c r="H61" s="122">
        <v>203.51708740000004</v>
      </c>
      <c r="I61" s="75">
        <v>0.1</v>
      </c>
      <c r="J61" s="45"/>
      <c r="K61" s="71" t="str">
        <f t="shared" si="2"/>
        <v>PEDIDO RECUSADO</v>
      </c>
      <c r="L61" s="130">
        <f t="shared" si="3"/>
        <v>0</v>
      </c>
      <c r="M61" s="133">
        <v>1.2</v>
      </c>
    </row>
    <row r="62" spans="1:13">
      <c r="A62" s="80" t="s">
        <v>265</v>
      </c>
      <c r="B62" s="76">
        <v>50</v>
      </c>
      <c r="C62" s="95"/>
      <c r="D62" s="82" t="s">
        <v>266</v>
      </c>
      <c r="E62" s="48" t="s">
        <v>267</v>
      </c>
      <c r="F62" s="82" t="s">
        <v>40</v>
      </c>
      <c r="G62" s="48" t="s">
        <v>28</v>
      </c>
      <c r="H62" s="122">
        <v>193.43693072000005</v>
      </c>
      <c r="I62" s="75">
        <v>0.1</v>
      </c>
      <c r="J62" s="45"/>
      <c r="K62" s="71" t="str">
        <f t="shared" si="2"/>
        <v>PEDIDO RECUSADO</v>
      </c>
      <c r="L62" s="130">
        <f t="shared" si="3"/>
        <v>0</v>
      </c>
      <c r="M62" s="133">
        <v>12.95</v>
      </c>
    </row>
    <row r="63" spans="1:13">
      <c r="A63" s="80" t="s">
        <v>268</v>
      </c>
      <c r="B63" s="76">
        <v>52</v>
      </c>
      <c r="C63" s="95"/>
      <c r="D63" s="82" t="s">
        <v>269</v>
      </c>
      <c r="E63" s="48" t="s">
        <v>270</v>
      </c>
      <c r="F63" s="82" t="s">
        <v>12</v>
      </c>
      <c r="G63" s="48" t="s">
        <v>6</v>
      </c>
      <c r="H63" s="122">
        <v>117.7266128</v>
      </c>
      <c r="I63" s="75">
        <v>1</v>
      </c>
      <c r="J63" s="45"/>
      <c r="K63" s="71" t="str">
        <f t="shared" si="2"/>
        <v>PEDIDO RECUSADO</v>
      </c>
      <c r="L63" s="130">
        <f t="shared" si="3"/>
        <v>0</v>
      </c>
      <c r="M63" s="133">
        <v>0</v>
      </c>
    </row>
    <row r="64" spans="1:13">
      <c r="A64" s="80" t="s">
        <v>271</v>
      </c>
      <c r="B64" s="76">
        <v>53</v>
      </c>
      <c r="C64" s="95"/>
      <c r="D64" s="82" t="s">
        <v>272</v>
      </c>
      <c r="E64" s="48" t="s">
        <v>41</v>
      </c>
      <c r="F64" s="82" t="s">
        <v>42</v>
      </c>
      <c r="G64" s="48" t="s">
        <v>6</v>
      </c>
      <c r="H64" s="122">
        <v>162.81366992000002</v>
      </c>
      <c r="I64" s="75">
        <v>0.2</v>
      </c>
      <c r="J64" s="45"/>
      <c r="K64" s="71" t="str">
        <f t="shared" si="2"/>
        <v>PEDIDO RECUSADO</v>
      </c>
      <c r="L64" s="130">
        <f t="shared" si="3"/>
        <v>0</v>
      </c>
      <c r="M64" s="133">
        <v>18.7</v>
      </c>
    </row>
    <row r="65" spans="1:13">
      <c r="A65" s="80" t="s">
        <v>273</v>
      </c>
      <c r="B65" s="76">
        <v>54</v>
      </c>
      <c r="C65" s="95"/>
      <c r="D65" s="89" t="s">
        <v>131</v>
      </c>
      <c r="E65" s="89" t="s">
        <v>132</v>
      </c>
      <c r="F65" s="82" t="s">
        <v>153</v>
      </c>
      <c r="G65" s="82" t="s">
        <v>6</v>
      </c>
      <c r="H65" s="122">
        <v>218.6441768</v>
      </c>
      <c r="I65" s="75">
        <v>0.1</v>
      </c>
      <c r="J65" s="45"/>
      <c r="K65" s="71" t="str">
        <f t="shared" si="2"/>
        <v>PEDIDO RECUSADO</v>
      </c>
      <c r="L65" s="130">
        <f t="shared" si="3"/>
        <v>0</v>
      </c>
      <c r="M65" s="133">
        <v>0</v>
      </c>
    </row>
    <row r="66" spans="1:13">
      <c r="A66" s="80" t="s">
        <v>274</v>
      </c>
      <c r="B66" s="76">
        <v>55</v>
      </c>
      <c r="C66" s="96"/>
      <c r="D66" s="82" t="s">
        <v>275</v>
      </c>
      <c r="E66" s="48" t="s">
        <v>43</v>
      </c>
      <c r="F66" s="82" t="s">
        <v>12</v>
      </c>
      <c r="G66" s="48" t="s">
        <v>6</v>
      </c>
      <c r="H66" s="122">
        <v>370.03106800000006</v>
      </c>
      <c r="I66" s="75">
        <v>0.5</v>
      </c>
      <c r="J66" s="45"/>
      <c r="K66" s="71" t="str">
        <f t="shared" si="2"/>
        <v>PEDIDO RECUSADO</v>
      </c>
      <c r="L66" s="130">
        <f t="shared" si="3"/>
        <v>0</v>
      </c>
      <c r="M66" s="133">
        <v>1.95</v>
      </c>
    </row>
    <row r="67" spans="1:13">
      <c r="A67" s="80" t="s">
        <v>276</v>
      </c>
      <c r="B67" s="76">
        <v>56</v>
      </c>
      <c r="C67" s="95"/>
      <c r="D67" s="82" t="s">
        <v>277</v>
      </c>
      <c r="E67" s="48" t="s">
        <v>44</v>
      </c>
      <c r="F67" s="82" t="s">
        <v>12</v>
      </c>
      <c r="G67" s="48" t="s">
        <v>10</v>
      </c>
      <c r="H67" s="122">
        <v>61.118924680000013</v>
      </c>
      <c r="I67" s="75">
        <v>2</v>
      </c>
      <c r="J67" s="45"/>
      <c r="K67" s="71" t="str">
        <f t="shared" si="2"/>
        <v>PEDIDO RECUSADO</v>
      </c>
      <c r="L67" s="130">
        <f t="shared" si="3"/>
        <v>0</v>
      </c>
      <c r="M67" s="133">
        <v>0</v>
      </c>
    </row>
    <row r="68" spans="1:13">
      <c r="A68" s="80" t="s">
        <v>278</v>
      </c>
      <c r="B68" s="76">
        <v>57</v>
      </c>
      <c r="C68" s="127" t="s">
        <v>358</v>
      </c>
      <c r="D68" s="89" t="s">
        <v>279</v>
      </c>
      <c r="E68" s="89" t="s">
        <v>133</v>
      </c>
      <c r="F68" s="82" t="s">
        <v>280</v>
      </c>
      <c r="G68" s="90" t="s">
        <v>6</v>
      </c>
      <c r="H68" s="122">
        <v>252.28336480000002</v>
      </c>
      <c r="I68" s="75">
        <v>3</v>
      </c>
      <c r="J68" s="45"/>
      <c r="K68" s="71" t="str">
        <f t="shared" si="2"/>
        <v>PEDIDO RECUSADO</v>
      </c>
      <c r="L68" s="130">
        <f t="shared" si="3"/>
        <v>0</v>
      </c>
      <c r="M68" s="133">
        <v>0</v>
      </c>
    </row>
    <row r="69" spans="1:13">
      <c r="A69" s="80" t="s">
        <v>281</v>
      </c>
      <c r="B69" s="76">
        <v>60</v>
      </c>
      <c r="C69" s="95"/>
      <c r="D69" s="82" t="s">
        <v>282</v>
      </c>
      <c r="E69" s="48" t="s">
        <v>45</v>
      </c>
      <c r="F69" s="82" t="s">
        <v>46</v>
      </c>
      <c r="G69" s="48" t="s">
        <v>6</v>
      </c>
      <c r="H69" s="122">
        <v>84.097970000000004</v>
      </c>
      <c r="I69" s="75">
        <v>0.1</v>
      </c>
      <c r="J69" s="45"/>
      <c r="K69" s="71" t="str">
        <f t="shared" si="2"/>
        <v>PEDIDO RECUSADO</v>
      </c>
      <c r="L69" s="130">
        <f t="shared" si="3"/>
        <v>0</v>
      </c>
      <c r="M69" s="133">
        <v>44.35</v>
      </c>
    </row>
    <row r="70" spans="1:13">
      <c r="A70" s="80" t="s">
        <v>283</v>
      </c>
      <c r="B70" s="76">
        <v>61</v>
      </c>
      <c r="C70" s="95"/>
      <c r="D70" s="82" t="s">
        <v>134</v>
      </c>
      <c r="E70" s="48" t="s">
        <v>47</v>
      </c>
      <c r="F70" s="82" t="s">
        <v>48</v>
      </c>
      <c r="G70" s="48" t="s">
        <v>49</v>
      </c>
      <c r="H70" s="122">
        <v>24.498608640000004</v>
      </c>
      <c r="I70" s="75">
        <v>2</v>
      </c>
      <c r="J70" s="45"/>
      <c r="K70" s="71" t="str">
        <f t="shared" si="2"/>
        <v>PEDIDO RECUSADO</v>
      </c>
      <c r="L70" s="130">
        <f t="shared" si="3"/>
        <v>0</v>
      </c>
      <c r="M70" s="133">
        <v>28.4</v>
      </c>
    </row>
    <row r="71" spans="1:13">
      <c r="A71" s="80" t="s">
        <v>284</v>
      </c>
      <c r="B71" s="76">
        <v>62</v>
      </c>
      <c r="C71" s="95"/>
      <c r="D71" s="89" t="s">
        <v>135</v>
      </c>
      <c r="E71" s="89" t="s">
        <v>285</v>
      </c>
      <c r="F71" s="82" t="s">
        <v>22</v>
      </c>
      <c r="G71" s="82" t="s">
        <v>6</v>
      </c>
      <c r="H71" s="122">
        <v>223.93259460000002</v>
      </c>
      <c r="I71" s="75">
        <v>0.5</v>
      </c>
      <c r="J71" s="45"/>
      <c r="K71" s="71" t="str">
        <f t="shared" si="2"/>
        <v>PEDIDO RECUSADO</v>
      </c>
      <c r="L71" s="130">
        <f t="shared" si="3"/>
        <v>0</v>
      </c>
      <c r="M71" s="133">
        <v>3.6</v>
      </c>
    </row>
    <row r="72" spans="1:13">
      <c r="A72" s="80" t="s">
        <v>286</v>
      </c>
      <c r="B72" s="76">
        <v>64</v>
      </c>
      <c r="C72" s="95"/>
      <c r="D72" s="82" t="s">
        <v>287</v>
      </c>
      <c r="E72" s="48" t="s">
        <v>288</v>
      </c>
      <c r="F72" s="82" t="s">
        <v>22</v>
      </c>
      <c r="G72" s="48" t="s">
        <v>6</v>
      </c>
      <c r="H72" s="122">
        <v>223.93259460000002</v>
      </c>
      <c r="I72" s="75">
        <v>0.5</v>
      </c>
      <c r="J72" s="45"/>
      <c r="K72" s="71" t="str">
        <f t="shared" si="2"/>
        <v>PEDIDO RECUSADO</v>
      </c>
      <c r="L72" s="130">
        <f t="shared" si="3"/>
        <v>0</v>
      </c>
      <c r="M72" s="133">
        <v>0</v>
      </c>
    </row>
    <row r="73" spans="1:13">
      <c r="A73" s="80" t="s">
        <v>289</v>
      </c>
      <c r="B73" s="76">
        <v>65</v>
      </c>
      <c r="C73" s="95"/>
      <c r="D73" s="82" t="s">
        <v>136</v>
      </c>
      <c r="E73" s="48" t="s">
        <v>290</v>
      </c>
      <c r="F73" s="82" t="s">
        <v>22</v>
      </c>
      <c r="G73" s="48" t="s">
        <v>6</v>
      </c>
      <c r="H73" s="122">
        <v>223.93259460000002</v>
      </c>
      <c r="I73" s="75">
        <v>0.5</v>
      </c>
      <c r="J73" s="45"/>
      <c r="K73" s="71" t="str">
        <f t="shared" si="2"/>
        <v>PEDIDO RECUSADO</v>
      </c>
      <c r="L73" s="130">
        <f t="shared" si="3"/>
        <v>0</v>
      </c>
      <c r="M73" s="133">
        <v>0</v>
      </c>
    </row>
    <row r="74" spans="1:13">
      <c r="A74" s="80" t="s">
        <v>291</v>
      </c>
      <c r="B74" s="76">
        <v>66</v>
      </c>
      <c r="C74" s="95"/>
      <c r="D74" s="82" t="s">
        <v>292</v>
      </c>
      <c r="E74" s="48" t="s">
        <v>51</v>
      </c>
      <c r="F74" s="82" t="s">
        <v>12</v>
      </c>
      <c r="G74" s="48" t="s">
        <v>6</v>
      </c>
      <c r="H74" s="122">
        <v>61.118924680000013</v>
      </c>
      <c r="I74" s="27">
        <v>0.1</v>
      </c>
      <c r="J74" s="45"/>
      <c r="K74" s="71" t="str">
        <f t="shared" si="2"/>
        <v>PEDIDO RECUSADO</v>
      </c>
      <c r="L74" s="130">
        <f t="shared" si="3"/>
        <v>0</v>
      </c>
      <c r="M74" s="133">
        <v>0</v>
      </c>
    </row>
    <row r="75" spans="1:13">
      <c r="A75" s="80" t="s">
        <v>293</v>
      </c>
      <c r="B75" s="76">
        <v>67</v>
      </c>
      <c r="C75" s="95"/>
      <c r="D75" s="82" t="s">
        <v>294</v>
      </c>
      <c r="E75" s="48" t="s">
        <v>295</v>
      </c>
      <c r="F75" s="82" t="s">
        <v>12</v>
      </c>
      <c r="G75" s="48" t="s">
        <v>6</v>
      </c>
      <c r="H75" s="122">
        <v>67.278375999999994</v>
      </c>
      <c r="I75" s="27">
        <v>2</v>
      </c>
      <c r="J75" s="45"/>
      <c r="K75" s="71" t="str">
        <f t="shared" si="2"/>
        <v>PEDIDO RECUSADO</v>
      </c>
      <c r="L75" s="130">
        <f t="shared" si="3"/>
        <v>0</v>
      </c>
      <c r="M75" s="133">
        <v>308.89999999999998</v>
      </c>
    </row>
    <row r="76" spans="1:13">
      <c r="A76" s="80" t="s">
        <v>296</v>
      </c>
      <c r="B76" s="76">
        <v>68</v>
      </c>
      <c r="C76" s="95"/>
      <c r="D76" s="82" t="s">
        <v>297</v>
      </c>
      <c r="E76" s="48" t="s">
        <v>298</v>
      </c>
      <c r="F76" s="82" t="s">
        <v>12</v>
      </c>
      <c r="G76" s="48" t="s">
        <v>6</v>
      </c>
      <c r="H76" s="122">
        <v>92.502494400000003</v>
      </c>
      <c r="I76" s="27">
        <v>1</v>
      </c>
      <c r="J76" s="45"/>
      <c r="K76" s="136" t="s">
        <v>361</v>
      </c>
      <c r="L76" s="130">
        <f t="shared" si="3"/>
        <v>0</v>
      </c>
      <c r="M76" s="133">
        <v>2.6</v>
      </c>
    </row>
    <row r="77" spans="1:13">
      <c r="A77" s="80" t="s">
        <v>299</v>
      </c>
      <c r="B77" s="76">
        <v>69</v>
      </c>
      <c r="C77" s="95"/>
      <c r="D77" s="89" t="s">
        <v>300</v>
      </c>
      <c r="E77" s="89" t="s">
        <v>137</v>
      </c>
      <c r="F77" s="82" t="s">
        <v>301</v>
      </c>
      <c r="G77" s="82" t="s">
        <v>6</v>
      </c>
      <c r="H77" s="122">
        <v>504.55618440000001</v>
      </c>
      <c r="I77" s="27">
        <v>0.1</v>
      </c>
      <c r="J77" s="45"/>
      <c r="K77" s="71" t="str">
        <f t="shared" si="2"/>
        <v>PEDIDO RECUSADO</v>
      </c>
      <c r="L77" s="130">
        <f t="shared" si="3"/>
        <v>0</v>
      </c>
      <c r="M77" s="133">
        <v>0</v>
      </c>
    </row>
    <row r="78" spans="1:13">
      <c r="A78" s="80" t="s">
        <v>302</v>
      </c>
      <c r="B78" s="76">
        <v>70</v>
      </c>
      <c r="C78" s="127" t="s">
        <v>358</v>
      </c>
      <c r="D78" s="90" t="s">
        <v>138</v>
      </c>
      <c r="E78" s="90" t="s">
        <v>139</v>
      </c>
      <c r="F78" s="82" t="s">
        <v>62</v>
      </c>
      <c r="G78" s="90" t="s">
        <v>6</v>
      </c>
      <c r="H78" s="122">
        <v>134.54620679999999</v>
      </c>
      <c r="I78" s="27">
        <v>1</v>
      </c>
      <c r="J78" s="45"/>
      <c r="K78" s="71" t="str">
        <f t="shared" si="2"/>
        <v>PEDIDO RECUSADO</v>
      </c>
      <c r="L78" s="130">
        <f t="shared" si="3"/>
        <v>0</v>
      </c>
      <c r="M78" s="133">
        <v>0</v>
      </c>
    </row>
    <row r="79" spans="1:13">
      <c r="A79" s="80" t="s">
        <v>303</v>
      </c>
      <c r="B79" s="76">
        <v>72</v>
      </c>
      <c r="C79" s="95"/>
      <c r="D79" s="82" t="s">
        <v>304</v>
      </c>
      <c r="E79" s="48" t="s">
        <v>53</v>
      </c>
      <c r="F79" s="82" t="s">
        <v>54</v>
      </c>
      <c r="G79" s="48" t="s">
        <v>23</v>
      </c>
      <c r="H79" s="122">
        <v>185.01553400000003</v>
      </c>
      <c r="I79" s="27">
        <v>0.5</v>
      </c>
      <c r="J79" s="45"/>
      <c r="K79" s="136" t="s">
        <v>361</v>
      </c>
      <c r="L79" s="130">
        <f t="shared" si="3"/>
        <v>0</v>
      </c>
      <c r="M79" s="133">
        <v>0</v>
      </c>
    </row>
    <row r="80" spans="1:13">
      <c r="A80" s="80" t="s">
        <v>305</v>
      </c>
      <c r="B80" s="76">
        <v>73</v>
      </c>
      <c r="C80" s="95"/>
      <c r="D80" s="82" t="s">
        <v>140</v>
      </c>
      <c r="E80" s="48" t="s">
        <v>56</v>
      </c>
      <c r="F80" s="82" t="s">
        <v>9</v>
      </c>
      <c r="G80" s="48" t="s">
        <v>28</v>
      </c>
      <c r="H80" s="122">
        <v>305.33942956000004</v>
      </c>
      <c r="I80" s="27">
        <v>0.1</v>
      </c>
      <c r="J80" s="45"/>
      <c r="K80" s="136" t="s">
        <v>361</v>
      </c>
      <c r="L80" s="130">
        <f t="shared" si="3"/>
        <v>0</v>
      </c>
      <c r="M80" s="133">
        <v>0</v>
      </c>
    </row>
    <row r="81" spans="1:13">
      <c r="A81" s="80" t="s">
        <v>306</v>
      </c>
      <c r="B81" s="76">
        <v>74</v>
      </c>
      <c r="C81" s="95"/>
      <c r="D81" s="89" t="s">
        <v>307</v>
      </c>
      <c r="E81" s="89" t="s">
        <v>308</v>
      </c>
      <c r="F81" s="82" t="s">
        <v>309</v>
      </c>
      <c r="G81" s="83" t="s">
        <v>6</v>
      </c>
      <c r="H81" s="122">
        <v>168.18539480000001</v>
      </c>
      <c r="I81" s="27">
        <v>0.1</v>
      </c>
      <c r="J81" s="45"/>
      <c r="K81" s="71" t="str">
        <f t="shared" si="2"/>
        <v>PEDIDO RECUSADO</v>
      </c>
      <c r="L81" s="130">
        <f t="shared" si="3"/>
        <v>0</v>
      </c>
      <c r="M81" s="133">
        <v>0</v>
      </c>
    </row>
    <row r="82" spans="1:13">
      <c r="A82" s="80" t="s">
        <v>310</v>
      </c>
      <c r="B82" s="76">
        <v>75</v>
      </c>
      <c r="C82" s="95"/>
      <c r="D82" s="90" t="s">
        <v>141</v>
      </c>
      <c r="E82" s="90" t="s">
        <v>142</v>
      </c>
      <c r="F82" s="82" t="s">
        <v>69</v>
      </c>
      <c r="G82" s="82" t="s">
        <v>6</v>
      </c>
      <c r="H82" s="122">
        <v>134.54620679999999</v>
      </c>
      <c r="I82" s="27">
        <v>0.1</v>
      </c>
      <c r="J82" s="45"/>
      <c r="K82" s="71" t="str">
        <f t="shared" si="2"/>
        <v>PEDIDO RECUSADO</v>
      </c>
      <c r="L82" s="130">
        <f t="shared" si="3"/>
        <v>0</v>
      </c>
      <c r="M82" s="133">
        <v>4</v>
      </c>
    </row>
    <row r="83" spans="1:13">
      <c r="A83" s="80" t="s">
        <v>311</v>
      </c>
      <c r="B83" s="76">
        <v>80</v>
      </c>
      <c r="C83" s="127" t="s">
        <v>358</v>
      </c>
      <c r="D83" s="82" t="s">
        <v>143</v>
      </c>
      <c r="E83" s="48" t="s">
        <v>312</v>
      </c>
      <c r="F83" s="82" t="s">
        <v>57</v>
      </c>
      <c r="G83" s="48" t="s">
        <v>6</v>
      </c>
      <c r="H83" s="122">
        <v>71.32667828000001</v>
      </c>
      <c r="I83" s="75">
        <v>2</v>
      </c>
      <c r="J83" s="45"/>
      <c r="K83" s="71" t="str">
        <f t="shared" si="2"/>
        <v>PEDIDO RECUSADO</v>
      </c>
      <c r="L83" s="130">
        <f t="shared" si="3"/>
        <v>0</v>
      </c>
      <c r="M83" s="133">
        <v>1</v>
      </c>
    </row>
    <row r="84" spans="1:13">
      <c r="A84" s="80" t="s">
        <v>313</v>
      </c>
      <c r="B84" s="76">
        <v>82</v>
      </c>
      <c r="C84" s="95"/>
      <c r="D84" s="82" t="s">
        <v>314</v>
      </c>
      <c r="E84" s="48" t="s">
        <v>58</v>
      </c>
      <c r="F84" s="82" t="s">
        <v>12</v>
      </c>
      <c r="G84" s="48" t="s">
        <v>10</v>
      </c>
      <c r="H84" s="122">
        <v>305.33942956000004</v>
      </c>
      <c r="I84" s="75">
        <v>0.5</v>
      </c>
      <c r="J84" s="45"/>
      <c r="K84" s="136" t="s">
        <v>361</v>
      </c>
      <c r="L84" s="130">
        <f t="shared" si="3"/>
        <v>0</v>
      </c>
      <c r="M84" s="133">
        <v>0</v>
      </c>
    </row>
    <row r="85" spans="1:13">
      <c r="A85" s="80" t="s">
        <v>315</v>
      </c>
      <c r="B85" s="76">
        <v>83</v>
      </c>
      <c r="C85" s="95"/>
      <c r="D85" s="89" t="s">
        <v>316</v>
      </c>
      <c r="E85" s="89" t="s">
        <v>97</v>
      </c>
      <c r="F85" s="82" t="s">
        <v>32</v>
      </c>
      <c r="G85" s="48" t="s">
        <v>6</v>
      </c>
      <c r="H85" s="122">
        <v>101.82234216000001</v>
      </c>
      <c r="I85" s="75">
        <v>1</v>
      </c>
      <c r="J85" s="45"/>
      <c r="K85" s="71" t="str">
        <f t="shared" si="2"/>
        <v>PEDIDO RECUSADO</v>
      </c>
      <c r="L85" s="130">
        <f t="shared" si="3"/>
        <v>0</v>
      </c>
      <c r="M85" s="133">
        <v>350</v>
      </c>
    </row>
    <row r="86" spans="1:13">
      <c r="A86" s="80" t="s">
        <v>317</v>
      </c>
      <c r="B86" s="76">
        <v>87</v>
      </c>
      <c r="C86" s="96"/>
      <c r="D86" s="82" t="s">
        <v>144</v>
      </c>
      <c r="E86" s="48" t="s">
        <v>59</v>
      </c>
      <c r="F86" s="82" t="s">
        <v>5</v>
      </c>
      <c r="G86" s="48" t="s">
        <v>6</v>
      </c>
      <c r="H86" s="122">
        <v>222.01864080000001</v>
      </c>
      <c r="I86" s="75">
        <v>0.2</v>
      </c>
      <c r="J86" s="45"/>
      <c r="K86" s="71" t="str">
        <f t="shared" si="2"/>
        <v>PEDIDO RECUSADO</v>
      </c>
      <c r="L86" s="130">
        <f t="shared" si="3"/>
        <v>0</v>
      </c>
      <c r="M86" s="133">
        <v>0</v>
      </c>
    </row>
    <row r="87" spans="1:13">
      <c r="A87" s="80" t="s">
        <v>318</v>
      </c>
      <c r="B87" s="76">
        <v>89</v>
      </c>
      <c r="C87" s="95"/>
      <c r="D87" s="82" t="s">
        <v>145</v>
      </c>
      <c r="E87" s="48" t="s">
        <v>60</v>
      </c>
      <c r="F87" s="82" t="s">
        <v>61</v>
      </c>
      <c r="G87" s="48" t="s">
        <v>23</v>
      </c>
      <c r="H87" s="122">
        <v>203.51708740000004</v>
      </c>
      <c r="I87" s="75">
        <v>0.1</v>
      </c>
      <c r="J87" s="45"/>
      <c r="K87" s="71" t="str">
        <f t="shared" si="2"/>
        <v>PEDIDO RECUSADO</v>
      </c>
      <c r="L87" s="130">
        <f t="shared" si="3"/>
        <v>0</v>
      </c>
      <c r="M87" s="133">
        <v>0</v>
      </c>
    </row>
    <row r="88" spans="1:13">
      <c r="A88" s="80" t="s">
        <v>319</v>
      </c>
      <c r="B88" s="76">
        <v>94</v>
      </c>
      <c r="C88" s="95"/>
      <c r="D88" s="90" t="s">
        <v>146</v>
      </c>
      <c r="E88" s="82" t="s">
        <v>320</v>
      </c>
      <c r="F88" s="82" t="s">
        <v>147</v>
      </c>
      <c r="G88" s="82" t="s">
        <v>6</v>
      </c>
      <c r="H88" s="122">
        <v>100.9070188</v>
      </c>
      <c r="I88" s="75">
        <v>0.1</v>
      </c>
      <c r="J88" s="45"/>
      <c r="K88" s="71" t="str">
        <f t="shared" si="2"/>
        <v>PEDIDO RECUSADO</v>
      </c>
      <c r="L88" s="130">
        <f t="shared" si="3"/>
        <v>0</v>
      </c>
      <c r="M88" s="133">
        <v>160.80000000000001</v>
      </c>
    </row>
    <row r="89" spans="1:13">
      <c r="A89" s="80" t="s">
        <v>321</v>
      </c>
      <c r="B89" s="76">
        <v>95</v>
      </c>
      <c r="C89" s="95"/>
      <c r="D89" s="82" t="s">
        <v>148</v>
      </c>
      <c r="E89" s="48" t="s">
        <v>322</v>
      </c>
      <c r="F89" s="82" t="s">
        <v>62</v>
      </c>
      <c r="G89" s="48" t="s">
        <v>23</v>
      </c>
      <c r="H89" s="122">
        <v>203.51708740000004</v>
      </c>
      <c r="I89" s="75">
        <v>0.1</v>
      </c>
      <c r="J89" s="45"/>
      <c r="K89" s="71" t="str">
        <f t="shared" si="2"/>
        <v>PEDIDO RECUSADO</v>
      </c>
      <c r="L89" s="130">
        <f t="shared" si="3"/>
        <v>0</v>
      </c>
      <c r="M89" s="133">
        <v>0.8</v>
      </c>
    </row>
    <row r="90" spans="1:13">
      <c r="A90" s="80" t="s">
        <v>323</v>
      </c>
      <c r="B90" s="76">
        <v>96</v>
      </c>
      <c r="C90" s="96"/>
      <c r="D90" s="82" t="s">
        <v>324</v>
      </c>
      <c r="E90" s="48" t="s">
        <v>325</v>
      </c>
      <c r="F90" s="82" t="s">
        <v>63</v>
      </c>
      <c r="G90" s="48" t="s">
        <v>23</v>
      </c>
      <c r="H90" s="122">
        <v>244.22050488000005</v>
      </c>
      <c r="I90" s="75">
        <v>0.1</v>
      </c>
      <c r="J90" s="45"/>
      <c r="K90" s="71" t="str">
        <f t="shared" si="2"/>
        <v>PEDIDO RECUSADO</v>
      </c>
      <c r="L90" s="130">
        <f t="shared" si="3"/>
        <v>0</v>
      </c>
      <c r="M90" s="133">
        <v>6.9</v>
      </c>
    </row>
    <row r="91" spans="1:13">
      <c r="A91" s="80" t="s">
        <v>326</v>
      </c>
      <c r="B91" s="76">
        <v>97</v>
      </c>
      <c r="C91" s="95"/>
      <c r="D91" s="82" t="s">
        <v>327</v>
      </c>
      <c r="E91" s="48" t="s">
        <v>328</v>
      </c>
      <c r="F91" s="82" t="s">
        <v>63</v>
      </c>
      <c r="G91" s="48" t="s">
        <v>23</v>
      </c>
      <c r="H91" s="122">
        <v>305.33942956000004</v>
      </c>
      <c r="I91" s="75">
        <v>0.1</v>
      </c>
      <c r="J91" s="45"/>
      <c r="K91" s="71" t="str">
        <f t="shared" si="2"/>
        <v>PEDIDO RECUSADO</v>
      </c>
      <c r="L91" s="130">
        <f t="shared" si="3"/>
        <v>0</v>
      </c>
      <c r="M91" s="133">
        <v>0</v>
      </c>
    </row>
    <row r="92" spans="1:13">
      <c r="A92" s="80" t="s">
        <v>329</v>
      </c>
      <c r="B92" s="76">
        <v>98</v>
      </c>
      <c r="C92" s="96"/>
      <c r="D92" s="82" t="s">
        <v>149</v>
      </c>
      <c r="E92" s="48" t="s">
        <v>64</v>
      </c>
      <c r="F92" s="82" t="s">
        <v>65</v>
      </c>
      <c r="G92" s="48" t="s">
        <v>6</v>
      </c>
      <c r="H92" s="122">
        <v>30.623260800000008</v>
      </c>
      <c r="I92" s="75">
        <v>1</v>
      </c>
      <c r="J92" s="45"/>
      <c r="K92" s="71" t="str">
        <f t="shared" si="2"/>
        <v>PEDIDO RECUSADO</v>
      </c>
      <c r="L92" s="130">
        <f t="shared" si="3"/>
        <v>0</v>
      </c>
      <c r="M92" s="133">
        <v>882.8</v>
      </c>
    </row>
    <row r="93" spans="1:13">
      <c r="A93" s="80" t="s">
        <v>330</v>
      </c>
      <c r="B93" s="76">
        <v>102</v>
      </c>
      <c r="C93" s="95"/>
      <c r="D93" s="89" t="s">
        <v>331</v>
      </c>
      <c r="E93" s="89" t="s">
        <v>332</v>
      </c>
      <c r="F93" s="82" t="s">
        <v>333</v>
      </c>
      <c r="G93" s="48" t="s">
        <v>6</v>
      </c>
      <c r="H93" s="122">
        <v>420.45821440000003</v>
      </c>
      <c r="I93" s="75">
        <v>0.1</v>
      </c>
      <c r="J93" s="45"/>
      <c r="K93" s="71" t="str">
        <f t="shared" ref="K93:K99" si="4">IF(J93&lt;I93,"PEDIDO RECUSADO","PEDIDO ACEITO")</f>
        <v>PEDIDO RECUSADO</v>
      </c>
      <c r="L93" s="130">
        <f t="shared" ref="L93:L99" si="5">J93*H93</f>
        <v>0</v>
      </c>
      <c r="M93" s="133">
        <v>0</v>
      </c>
    </row>
    <row r="94" spans="1:13">
      <c r="A94" s="80" t="s">
        <v>334</v>
      </c>
      <c r="B94" s="76">
        <v>105</v>
      </c>
      <c r="C94" s="96"/>
      <c r="D94" s="82" t="s">
        <v>150</v>
      </c>
      <c r="E94" s="48" t="s">
        <v>335</v>
      </c>
      <c r="F94" s="82" t="s">
        <v>12</v>
      </c>
      <c r="G94" s="48" t="s">
        <v>6</v>
      </c>
      <c r="H94" s="122">
        <v>24.498608640000004</v>
      </c>
      <c r="I94" s="75">
        <v>2</v>
      </c>
      <c r="J94" s="45"/>
      <c r="K94" s="71" t="str">
        <f t="shared" si="4"/>
        <v>PEDIDO RECUSADO</v>
      </c>
      <c r="L94" s="130">
        <f t="shared" si="5"/>
        <v>0</v>
      </c>
      <c r="M94" s="133">
        <v>28</v>
      </c>
    </row>
    <row r="95" spans="1:13">
      <c r="A95" s="80" t="s">
        <v>336</v>
      </c>
      <c r="B95" s="76">
        <v>106</v>
      </c>
      <c r="C95" s="96"/>
      <c r="D95" s="82" t="s">
        <v>151</v>
      </c>
      <c r="E95" s="48" t="s">
        <v>337</v>
      </c>
      <c r="F95" s="82" t="s">
        <v>12</v>
      </c>
      <c r="G95" s="48" t="s">
        <v>6</v>
      </c>
      <c r="H95" s="122">
        <v>185.01553400000003</v>
      </c>
      <c r="I95" s="75">
        <v>0.1</v>
      </c>
      <c r="J95" s="45"/>
      <c r="K95" s="136" t="s">
        <v>361</v>
      </c>
      <c r="L95" s="130">
        <f t="shared" si="5"/>
        <v>0</v>
      </c>
      <c r="M95" s="133">
        <v>0</v>
      </c>
    </row>
    <row r="96" spans="1:13">
      <c r="A96" s="80" t="s">
        <v>338</v>
      </c>
      <c r="B96" s="76">
        <v>107</v>
      </c>
      <c r="C96" s="96"/>
      <c r="D96" s="82" t="s">
        <v>339</v>
      </c>
      <c r="E96" s="48" t="s">
        <v>340</v>
      </c>
      <c r="F96" s="82" t="s">
        <v>12</v>
      </c>
      <c r="G96" s="48" t="s">
        <v>6</v>
      </c>
      <c r="H96" s="122">
        <v>92.507767000000015</v>
      </c>
      <c r="I96" s="75">
        <v>0.1</v>
      </c>
      <c r="J96" s="45"/>
      <c r="K96" s="71" t="str">
        <f t="shared" si="4"/>
        <v>PEDIDO RECUSADO</v>
      </c>
      <c r="L96" s="130">
        <f t="shared" si="5"/>
        <v>0</v>
      </c>
      <c r="M96" s="133">
        <v>10.7</v>
      </c>
    </row>
    <row r="97" spans="1:13">
      <c r="A97" s="80" t="s">
        <v>341</v>
      </c>
      <c r="B97" s="76">
        <v>108</v>
      </c>
      <c r="C97" s="96"/>
      <c r="D97" s="82" t="s">
        <v>342</v>
      </c>
      <c r="E97" s="48" t="s">
        <v>343</v>
      </c>
      <c r="F97" s="82" t="s">
        <v>12</v>
      </c>
      <c r="G97" s="48" t="s">
        <v>6</v>
      </c>
      <c r="H97" s="122">
        <v>203.51708740000004</v>
      </c>
      <c r="I97" s="75">
        <v>0.1</v>
      </c>
      <c r="J97" s="45"/>
      <c r="K97" s="71" t="str">
        <f t="shared" si="4"/>
        <v>PEDIDO RECUSADO</v>
      </c>
      <c r="L97" s="130">
        <f t="shared" si="5"/>
        <v>0</v>
      </c>
      <c r="M97" s="133">
        <v>0</v>
      </c>
    </row>
    <row r="98" spans="1:13">
      <c r="A98" s="80" t="s">
        <v>344</v>
      </c>
      <c r="B98" s="76">
        <v>109</v>
      </c>
      <c r="C98" s="96"/>
      <c r="D98" s="82" t="s">
        <v>152</v>
      </c>
      <c r="E98" s="48" t="s">
        <v>67</v>
      </c>
      <c r="F98" s="82" t="s">
        <v>12</v>
      </c>
      <c r="G98" s="48" t="s">
        <v>6</v>
      </c>
      <c r="H98" s="122">
        <v>92.507767000000015</v>
      </c>
      <c r="I98" s="75">
        <v>0.1</v>
      </c>
      <c r="J98" s="45"/>
      <c r="K98" s="71" t="str">
        <f t="shared" si="4"/>
        <v>PEDIDO RECUSADO</v>
      </c>
      <c r="L98" s="130">
        <f t="shared" si="5"/>
        <v>0</v>
      </c>
      <c r="M98" s="133">
        <v>0.6</v>
      </c>
    </row>
    <row r="99" spans="1:13">
      <c r="A99" s="80" t="s">
        <v>345</v>
      </c>
      <c r="B99" s="76">
        <v>110</v>
      </c>
      <c r="C99" s="111"/>
      <c r="D99" s="82" t="s">
        <v>346</v>
      </c>
      <c r="E99" s="48" t="s">
        <v>68</v>
      </c>
      <c r="F99" s="82" t="s">
        <v>69</v>
      </c>
      <c r="G99" s="48" t="s">
        <v>6</v>
      </c>
      <c r="H99" s="122">
        <v>30.623260800000008</v>
      </c>
      <c r="I99" s="75">
        <v>2</v>
      </c>
      <c r="J99" s="45"/>
      <c r="K99" s="71" t="str">
        <f t="shared" si="4"/>
        <v>PEDIDO RECUSADO</v>
      </c>
      <c r="L99" s="130">
        <f t="shared" si="5"/>
        <v>0</v>
      </c>
      <c r="M99" s="133">
        <v>220.45</v>
      </c>
    </row>
    <row r="100" spans="1:13" ht="18.600000000000001" thickBot="1">
      <c r="A100" s="77"/>
      <c r="B100" s="18" t="s">
        <v>77</v>
      </c>
      <c r="C100" s="123"/>
      <c r="D100" s="24"/>
      <c r="E100" s="23"/>
      <c r="F100" s="23"/>
      <c r="G100" s="23"/>
      <c r="H100" s="19"/>
      <c r="I100" s="20"/>
      <c r="J100" s="26">
        <f>SUM(J16:J99)</f>
        <v>0</v>
      </c>
      <c r="K100" s="21"/>
      <c r="L100" s="131">
        <f>SUM(L16:L99)</f>
        <v>0</v>
      </c>
      <c r="M100" s="133"/>
    </row>
    <row r="101" spans="1:13" ht="16.2" thickBot="1">
      <c r="A101" s="148"/>
      <c r="B101" s="149"/>
      <c r="C101" s="150"/>
      <c r="D101" s="150"/>
      <c r="E101" s="149"/>
      <c r="F101" s="149"/>
      <c r="G101" s="149"/>
      <c r="H101" s="149"/>
      <c r="I101" s="149"/>
      <c r="J101" s="151"/>
      <c r="K101" s="28"/>
      <c r="L101" s="132" t="str">
        <f>IF(L100&gt;=1000,"PEDIDO DEFERIDO","PEDIDO INDEFERIDO")</f>
        <v>PEDIDO INDEFERIDO</v>
      </c>
      <c r="M101" s="133"/>
    </row>
    <row r="102" spans="1:13">
      <c r="A102" s="73"/>
      <c r="B102" s="5"/>
      <c r="C102" s="5"/>
      <c r="D102" s="5"/>
      <c r="E102" s="5"/>
      <c r="F102" s="5"/>
      <c r="G102" s="5"/>
      <c r="H102" s="5"/>
      <c r="I102" s="73"/>
      <c r="J102" s="5"/>
      <c r="K102" s="5"/>
      <c r="L102" s="5"/>
    </row>
    <row r="103" spans="1:13" ht="17.399999999999999">
      <c r="A103" s="137" t="s">
        <v>78</v>
      </c>
      <c r="B103" s="137"/>
      <c r="C103" s="78"/>
      <c r="D103" s="5"/>
      <c r="E103" s="5"/>
      <c r="F103" s="5"/>
      <c r="G103" s="5"/>
      <c r="H103" s="5"/>
      <c r="I103" s="73"/>
      <c r="J103" s="5"/>
      <c r="K103" s="5"/>
      <c r="L103" s="5"/>
    </row>
    <row r="104" spans="1:13" ht="17.399999999999999">
      <c r="A104" s="138" t="s">
        <v>362</v>
      </c>
      <c r="B104" s="138"/>
      <c r="C104" s="79"/>
      <c r="D104" s="5"/>
      <c r="E104" s="5"/>
      <c r="F104" s="5"/>
      <c r="G104" s="5"/>
      <c r="H104" s="5"/>
      <c r="I104" s="73"/>
      <c r="J104" s="5"/>
      <c r="K104" s="5"/>
      <c r="L104" s="5"/>
    </row>
  </sheetData>
  <mergeCells count="8">
    <mergeCell ref="A103:B103"/>
    <mergeCell ref="A104:B104"/>
    <mergeCell ref="A1:L2"/>
    <mergeCell ref="J4:L4"/>
    <mergeCell ref="J5:L5"/>
    <mergeCell ref="J10:L10"/>
    <mergeCell ref="J11:L11"/>
    <mergeCell ref="A101:J101"/>
  </mergeCells>
  <conditionalFormatting sqref="K16:K99">
    <cfRule type="cellIs" dxfId="7" priority="3" operator="equal">
      <formula>"PEDIDO ACEITO"</formula>
    </cfRule>
    <cfRule type="cellIs" dxfId="6" priority="4" operator="equal">
      <formula>"PEDIDO RECUSADO"</formula>
    </cfRule>
  </conditionalFormatting>
  <conditionalFormatting sqref="L101">
    <cfRule type="cellIs" dxfId="5" priority="1" operator="equal">
      <formula>"PEDIDO DEFERIDO"</formula>
    </cfRule>
    <cfRule type="cellIs" dxfId="4" priority="2" operator="equal">
      <formula>"INDEFERIDO"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U1340"/>
  <sheetViews>
    <sheetView zoomScale="34" workbookViewId="0">
      <selection sqref="A1:XFD1048576"/>
    </sheetView>
  </sheetViews>
  <sheetFormatPr defaultColWidth="10.69921875" defaultRowHeight="15.6"/>
  <cols>
    <col min="1" max="1" width="17" style="118" bestFit="1" customWidth="1"/>
    <col min="2" max="2" width="16.19921875" style="5" hidden="1" customWidth="1"/>
    <col min="3" max="3" width="55.69921875" style="5" hidden="1" customWidth="1"/>
    <col min="4" max="4" width="19.69921875" style="5" bestFit="1" customWidth="1"/>
    <col min="5" max="5" width="19.69921875" style="5" customWidth="1"/>
    <col min="6" max="6" width="19.19921875" style="11" bestFit="1" customWidth="1"/>
    <col min="7" max="7" width="52.59765625" bestFit="1" customWidth="1"/>
    <col min="8" max="8" width="32.69921875" bestFit="1" customWidth="1"/>
    <col min="9" max="9" width="36.69921875" customWidth="1"/>
    <col min="10" max="10" width="19.5" customWidth="1"/>
    <col min="11" max="11" width="27.19921875" bestFit="1" customWidth="1"/>
    <col min="12" max="12" width="24.69921875" style="119" customWidth="1"/>
    <col min="13" max="13" width="17.69921875" customWidth="1"/>
    <col min="14" max="14" width="11.69921875" bestFit="1" customWidth="1"/>
    <col min="15" max="15" width="13" customWidth="1"/>
    <col min="19" max="19" width="17.69921875" customWidth="1"/>
    <col min="20" max="20" width="16.19921875" customWidth="1"/>
    <col min="21" max="21" width="15" customWidth="1"/>
    <col min="22" max="22" width="14.69921875" customWidth="1"/>
    <col min="23" max="23" width="16.19921875" customWidth="1"/>
    <col min="24" max="24" width="14.19921875" bestFit="1" customWidth="1"/>
    <col min="25" max="26" width="15.69921875" bestFit="1" customWidth="1"/>
    <col min="27" max="27" width="21.3984375" bestFit="1" customWidth="1"/>
    <col min="28" max="28" width="39.5" bestFit="1" customWidth="1"/>
    <col min="29" max="31" width="39.5" customWidth="1"/>
    <col min="32" max="32" width="15" bestFit="1" customWidth="1"/>
    <col min="33" max="33" width="15" customWidth="1"/>
    <col min="34" max="34" width="22.69921875" customWidth="1"/>
    <col min="35" max="35" width="21.69921875" bestFit="1" customWidth="1"/>
    <col min="36" max="255" width="10.69921875" style="5"/>
  </cols>
  <sheetData>
    <row r="1" spans="1:255" s="54" customFormat="1" ht="79.95" customHeight="1">
      <c r="A1" s="50" t="s">
        <v>348</v>
      </c>
      <c r="B1" s="49" t="s">
        <v>102</v>
      </c>
      <c r="C1" s="50" t="s">
        <v>103</v>
      </c>
      <c r="D1" s="50" t="s">
        <v>349</v>
      </c>
      <c r="E1" s="50" t="s">
        <v>156</v>
      </c>
      <c r="F1" s="49" t="s">
        <v>157</v>
      </c>
      <c r="G1" s="29" t="s">
        <v>0</v>
      </c>
      <c r="H1" s="29" t="s">
        <v>1</v>
      </c>
      <c r="I1" s="29" t="s">
        <v>2</v>
      </c>
      <c r="J1" s="29" t="s">
        <v>3</v>
      </c>
      <c r="K1" s="29" t="s">
        <v>4</v>
      </c>
      <c r="L1" s="51" t="s">
        <v>104</v>
      </c>
      <c r="M1" s="30" t="s">
        <v>88</v>
      </c>
      <c r="N1" s="30" t="s">
        <v>350</v>
      </c>
      <c r="O1" s="30" t="s">
        <v>89</v>
      </c>
      <c r="P1" s="30" t="s">
        <v>351</v>
      </c>
      <c r="Q1" s="30" t="s">
        <v>91</v>
      </c>
      <c r="R1" s="30" t="s">
        <v>92</v>
      </c>
      <c r="S1" s="31" t="s">
        <v>105</v>
      </c>
      <c r="T1" s="52" t="s">
        <v>106</v>
      </c>
      <c r="U1" s="52" t="s">
        <v>107</v>
      </c>
      <c r="V1" s="52" t="s">
        <v>108</v>
      </c>
      <c r="W1" s="32" t="s">
        <v>93</v>
      </c>
      <c r="X1" s="33" t="s">
        <v>88</v>
      </c>
      <c r="Y1" s="33" t="s">
        <v>109</v>
      </c>
      <c r="Z1" s="33" t="s">
        <v>89</v>
      </c>
      <c r="AA1" s="33" t="s">
        <v>90</v>
      </c>
      <c r="AB1" s="33" t="s">
        <v>91</v>
      </c>
      <c r="AC1" s="100" t="s">
        <v>352</v>
      </c>
      <c r="AD1" s="100" t="s">
        <v>353</v>
      </c>
      <c r="AE1" s="100" t="s">
        <v>354</v>
      </c>
      <c r="AF1" s="33" t="s">
        <v>92</v>
      </c>
      <c r="AG1" s="33" t="s">
        <v>110</v>
      </c>
      <c r="AH1" s="34" t="s">
        <v>94</v>
      </c>
      <c r="AI1" s="35" t="s">
        <v>95</v>
      </c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  <c r="IO1" s="53"/>
      <c r="IP1" s="53"/>
      <c r="IQ1" s="53"/>
      <c r="IR1" s="53"/>
      <c r="IS1" s="53"/>
      <c r="IT1" s="53"/>
      <c r="IU1" s="53"/>
    </row>
    <row r="2" spans="1:255" s="54" customFormat="1">
      <c r="A2" s="82" t="s">
        <v>355</v>
      </c>
      <c r="B2" s="101" t="s">
        <v>111</v>
      </c>
      <c r="C2" s="102"/>
      <c r="D2" s="80" t="s">
        <v>356</v>
      </c>
      <c r="E2" s="80" t="s">
        <v>158</v>
      </c>
      <c r="F2" s="76">
        <v>1</v>
      </c>
      <c r="G2" s="81" t="s">
        <v>159</v>
      </c>
      <c r="H2" s="81" t="s">
        <v>160</v>
      </c>
      <c r="I2" s="82" t="s">
        <v>48</v>
      </c>
      <c r="J2" s="83" t="s">
        <v>49</v>
      </c>
      <c r="K2" s="103" t="s">
        <v>112</v>
      </c>
      <c r="L2" s="104">
        <v>50</v>
      </c>
      <c r="M2" s="105">
        <f t="shared" ref="M2:M58" si="0">O2-N2</f>
        <v>50.000020124999999</v>
      </c>
      <c r="N2" s="106">
        <f t="shared" ref="N2:N58" si="1">O2*13.82%</f>
        <v>8.0181048749999988</v>
      </c>
      <c r="O2" s="106">
        <f t="shared" ref="O2:O58" si="2">Q2-P2</f>
        <v>58.018124999999998</v>
      </c>
      <c r="P2" s="106">
        <f t="shared" ref="P2:P58" si="3">Q2*3%</f>
        <v>1.7943749999999998</v>
      </c>
      <c r="Q2" s="106">
        <f t="shared" ref="Q2:Q58" si="4">S2-R2</f>
        <v>59.8125</v>
      </c>
      <c r="R2" s="106">
        <f t="shared" ref="R2:R58" si="5">S2*25%</f>
        <v>19.9375</v>
      </c>
      <c r="S2" s="99">
        <v>79.75</v>
      </c>
      <c r="T2" s="97">
        <f t="shared" ref="T2:T58" si="6">S2*40%</f>
        <v>31.900000000000002</v>
      </c>
      <c r="U2" s="97">
        <f t="shared" ref="U2:U58" si="7">T2*13.63%</f>
        <v>4.3479700000000001</v>
      </c>
      <c r="V2" s="97">
        <f t="shared" ref="V2:V58" si="8">S2+U2</f>
        <v>84.097970000000004</v>
      </c>
      <c r="W2" s="107">
        <f t="shared" ref="W2:W58" si="9">L2-M2</f>
        <v>-2.0124999998927251E-5</v>
      </c>
      <c r="X2" s="105">
        <f t="shared" ref="X2:X58" si="10">Z2-Y2</f>
        <v>0</v>
      </c>
      <c r="Y2" s="106">
        <f t="shared" ref="Y2:Y58" si="11">Z2*12%</f>
        <v>0</v>
      </c>
      <c r="Z2" s="106">
        <f t="shared" ref="Z2:Z58" si="12">AB2-AA2</f>
        <v>0</v>
      </c>
      <c r="AA2" s="106">
        <f t="shared" ref="AA2:AA58" si="13">AB2*5%</f>
        <v>0</v>
      </c>
      <c r="AB2" s="106">
        <f>AI2-AF2-AG2</f>
        <v>0</v>
      </c>
      <c r="AC2" s="106" t="s">
        <v>357</v>
      </c>
      <c r="AD2" s="106" t="s">
        <v>357</v>
      </c>
      <c r="AE2" s="106" t="s">
        <v>357</v>
      </c>
      <c r="AF2" s="106">
        <f t="shared" ref="AF2:AF58" si="14">(AI2-AG2)*25%</f>
        <v>0</v>
      </c>
      <c r="AG2" s="106">
        <f t="shared" ref="AG2:AG58" si="15">(AH2*U2)</f>
        <v>0</v>
      </c>
      <c r="AH2" s="108"/>
      <c r="AI2" s="107">
        <f t="shared" ref="AI2:AI58" si="16">AH2*V2</f>
        <v>0</v>
      </c>
      <c r="AJ2" s="57"/>
      <c r="AK2" s="57"/>
      <c r="AL2" s="57"/>
      <c r="AM2" s="57"/>
      <c r="AN2" s="57"/>
      <c r="AO2" s="57"/>
      <c r="AP2" s="57"/>
      <c r="AQ2" s="57"/>
    </row>
    <row r="3" spans="1:255" s="54" customFormat="1">
      <c r="A3" s="82" t="s">
        <v>355</v>
      </c>
      <c r="B3" s="101" t="s">
        <v>111</v>
      </c>
      <c r="C3" s="102"/>
      <c r="D3" s="80"/>
      <c r="E3" s="80" t="s">
        <v>161</v>
      </c>
      <c r="F3" s="76">
        <v>2</v>
      </c>
      <c r="G3" s="84" t="s">
        <v>162</v>
      </c>
      <c r="H3" s="85" t="s">
        <v>163</v>
      </c>
      <c r="I3" s="82" t="s">
        <v>5</v>
      </c>
      <c r="J3" s="48" t="s">
        <v>6</v>
      </c>
      <c r="K3" s="48" t="s">
        <v>7</v>
      </c>
      <c r="L3" s="104">
        <v>121.00000000000003</v>
      </c>
      <c r="M3" s="105">
        <f t="shared" si="0"/>
        <v>121.00004870250001</v>
      </c>
      <c r="N3" s="106">
        <f t="shared" si="1"/>
        <v>19.4038137975</v>
      </c>
      <c r="O3" s="106">
        <f t="shared" si="2"/>
        <v>140.4038625</v>
      </c>
      <c r="P3" s="106">
        <f t="shared" si="3"/>
        <v>4.3423875000000001</v>
      </c>
      <c r="Q3" s="106">
        <f t="shared" si="4"/>
        <v>144.74625</v>
      </c>
      <c r="R3" s="106">
        <f t="shared" si="5"/>
        <v>48.248750000000001</v>
      </c>
      <c r="S3" s="99">
        <v>192.995</v>
      </c>
      <c r="T3" s="97">
        <f t="shared" si="6"/>
        <v>77.198000000000008</v>
      </c>
      <c r="U3" s="97">
        <f t="shared" si="7"/>
        <v>10.522087400000002</v>
      </c>
      <c r="V3" s="97">
        <f t="shared" si="8"/>
        <v>203.51708740000001</v>
      </c>
      <c r="W3" s="107">
        <f t="shared" si="9"/>
        <v>-4.8702499981345682E-5</v>
      </c>
      <c r="X3" s="105">
        <f t="shared" si="10"/>
        <v>0</v>
      </c>
      <c r="Y3" s="106">
        <f t="shared" si="11"/>
        <v>0</v>
      </c>
      <c r="Z3" s="106">
        <f t="shared" si="12"/>
        <v>0</v>
      </c>
      <c r="AA3" s="106">
        <f t="shared" si="13"/>
        <v>0</v>
      </c>
      <c r="AB3" s="106">
        <f t="shared" ref="AB3:AB59" si="17">AI3-AF3-AG3</f>
        <v>0</v>
      </c>
      <c r="AC3" s="106" t="s">
        <v>357</v>
      </c>
      <c r="AD3" s="106" t="s">
        <v>357</v>
      </c>
      <c r="AE3" s="106" t="s">
        <v>357</v>
      </c>
      <c r="AF3" s="106">
        <f t="shared" si="14"/>
        <v>0</v>
      </c>
      <c r="AG3" s="106">
        <f t="shared" si="15"/>
        <v>0</v>
      </c>
      <c r="AH3" s="108"/>
      <c r="AI3" s="107">
        <f t="shared" si="16"/>
        <v>0</v>
      </c>
      <c r="AJ3" s="57"/>
      <c r="AK3" s="57"/>
    </row>
    <row r="4" spans="1:255" s="54" customFormat="1">
      <c r="A4" s="82" t="s">
        <v>355</v>
      </c>
      <c r="B4" s="101" t="s">
        <v>111</v>
      </c>
      <c r="C4" s="102"/>
      <c r="D4" s="80"/>
      <c r="E4" s="80" t="s">
        <v>164</v>
      </c>
      <c r="F4" s="76">
        <v>4</v>
      </c>
      <c r="G4" s="84" t="s">
        <v>165</v>
      </c>
      <c r="H4" s="85" t="s">
        <v>8</v>
      </c>
      <c r="I4" s="82" t="s">
        <v>9</v>
      </c>
      <c r="J4" s="48" t="s">
        <v>10</v>
      </c>
      <c r="K4" s="48" t="s">
        <v>7</v>
      </c>
      <c r="L4" s="104">
        <v>60.500000000000014</v>
      </c>
      <c r="M4" s="105">
        <f t="shared" si="0"/>
        <v>60.537955401000005</v>
      </c>
      <c r="N4" s="106">
        <f t="shared" si="1"/>
        <v>9.7079895989999994</v>
      </c>
      <c r="O4" s="106">
        <f t="shared" si="2"/>
        <v>70.245945000000006</v>
      </c>
      <c r="P4" s="106">
        <f t="shared" si="3"/>
        <v>2.172555</v>
      </c>
      <c r="Q4" s="106">
        <f t="shared" si="4"/>
        <v>72.418500000000009</v>
      </c>
      <c r="R4" s="106">
        <f t="shared" si="5"/>
        <v>24.139500000000002</v>
      </c>
      <c r="S4" s="99">
        <v>96.558000000000007</v>
      </c>
      <c r="T4" s="97">
        <f t="shared" si="6"/>
        <v>38.623200000000004</v>
      </c>
      <c r="U4" s="97">
        <f t="shared" si="7"/>
        <v>5.2643421600000009</v>
      </c>
      <c r="V4" s="97">
        <f t="shared" si="8"/>
        <v>101.82234216000001</v>
      </c>
      <c r="W4" s="107">
        <f t="shared" si="9"/>
        <v>-3.7955400999990729E-2</v>
      </c>
      <c r="X4" s="105">
        <f t="shared" si="10"/>
        <v>0</v>
      </c>
      <c r="Y4" s="106">
        <f t="shared" si="11"/>
        <v>0</v>
      </c>
      <c r="Z4" s="106">
        <f t="shared" si="12"/>
        <v>0</v>
      </c>
      <c r="AA4" s="106">
        <f t="shared" si="13"/>
        <v>0</v>
      </c>
      <c r="AB4" s="106">
        <f t="shared" si="17"/>
        <v>0</v>
      </c>
      <c r="AC4" s="106" t="s">
        <v>357</v>
      </c>
      <c r="AD4" s="106" t="s">
        <v>357</v>
      </c>
      <c r="AE4" s="106" t="s">
        <v>357</v>
      </c>
      <c r="AF4" s="106">
        <f t="shared" si="14"/>
        <v>0</v>
      </c>
      <c r="AG4" s="106">
        <f t="shared" si="15"/>
        <v>0</v>
      </c>
      <c r="AH4" s="108"/>
      <c r="AI4" s="107">
        <f t="shared" si="16"/>
        <v>0</v>
      </c>
      <c r="AJ4" s="57"/>
      <c r="AK4" s="57"/>
    </row>
    <row r="5" spans="1:255" s="54" customFormat="1">
      <c r="A5" s="82" t="s">
        <v>355</v>
      </c>
      <c r="B5" s="101" t="s">
        <v>111</v>
      </c>
      <c r="C5" s="102"/>
      <c r="D5" s="80"/>
      <c r="E5" s="80" t="s">
        <v>166</v>
      </c>
      <c r="F5" s="76">
        <v>5</v>
      </c>
      <c r="G5" s="86" t="s">
        <v>167</v>
      </c>
      <c r="H5" s="86" t="s">
        <v>168</v>
      </c>
      <c r="I5" s="87" t="s">
        <v>12</v>
      </c>
      <c r="J5" s="48" t="s">
        <v>6</v>
      </c>
      <c r="K5" s="48" t="s">
        <v>13</v>
      </c>
      <c r="L5" s="104">
        <v>18.150000000000002</v>
      </c>
      <c r="M5" s="105">
        <f t="shared" si="0"/>
        <v>18.206903880000002</v>
      </c>
      <c r="N5" s="106">
        <f t="shared" si="1"/>
        <v>2.9196961200000002</v>
      </c>
      <c r="O5" s="106">
        <f t="shared" si="2"/>
        <v>21.126600000000003</v>
      </c>
      <c r="P5" s="106">
        <f t="shared" si="3"/>
        <v>0.65340000000000009</v>
      </c>
      <c r="Q5" s="106">
        <f t="shared" si="4"/>
        <v>21.780000000000005</v>
      </c>
      <c r="R5" s="106">
        <f t="shared" si="5"/>
        <v>7.2600000000000016</v>
      </c>
      <c r="S5" s="99">
        <v>29.040000000000006</v>
      </c>
      <c r="T5" s="97">
        <f t="shared" si="6"/>
        <v>11.616000000000003</v>
      </c>
      <c r="U5" s="97">
        <f t="shared" si="7"/>
        <v>1.5832608000000006</v>
      </c>
      <c r="V5" s="97">
        <f t="shared" si="8"/>
        <v>30.623260800000008</v>
      </c>
      <c r="W5" s="107">
        <f t="shared" si="9"/>
        <v>-5.6903880000000129E-2</v>
      </c>
      <c r="X5" s="105">
        <f t="shared" si="10"/>
        <v>0</v>
      </c>
      <c r="Y5" s="106">
        <f t="shared" si="11"/>
        <v>0</v>
      </c>
      <c r="Z5" s="106">
        <f t="shared" si="12"/>
        <v>0</v>
      </c>
      <c r="AA5" s="106">
        <f t="shared" si="13"/>
        <v>0</v>
      </c>
      <c r="AB5" s="106">
        <f t="shared" si="17"/>
        <v>0</v>
      </c>
      <c r="AC5" s="106" t="s">
        <v>357</v>
      </c>
      <c r="AD5" s="106" t="s">
        <v>357</v>
      </c>
      <c r="AE5" s="106" t="s">
        <v>357</v>
      </c>
      <c r="AF5" s="106">
        <f t="shared" si="14"/>
        <v>0</v>
      </c>
      <c r="AG5" s="106">
        <f t="shared" si="15"/>
        <v>0</v>
      </c>
      <c r="AH5" s="108"/>
      <c r="AI5" s="107">
        <f t="shared" si="16"/>
        <v>0</v>
      </c>
      <c r="AJ5" s="57"/>
      <c r="AK5" s="57"/>
    </row>
    <row r="6" spans="1:255" s="54" customFormat="1">
      <c r="A6" s="82" t="s">
        <v>355</v>
      </c>
      <c r="B6" s="101" t="s">
        <v>111</v>
      </c>
      <c r="C6" s="102"/>
      <c r="D6" s="80"/>
      <c r="E6" s="80" t="s">
        <v>169</v>
      </c>
      <c r="F6" s="76">
        <v>6</v>
      </c>
      <c r="G6" s="84" t="s">
        <v>170</v>
      </c>
      <c r="H6" s="85" t="s">
        <v>11</v>
      </c>
      <c r="I6" s="87" t="s">
        <v>12</v>
      </c>
      <c r="J6" s="48" t="s">
        <v>6</v>
      </c>
      <c r="K6" s="48" t="s">
        <v>7</v>
      </c>
      <c r="L6" s="104">
        <v>121.00000000000003</v>
      </c>
      <c r="M6" s="105">
        <f t="shared" si="0"/>
        <v>121.00004870250002</v>
      </c>
      <c r="N6" s="106">
        <f t="shared" si="1"/>
        <v>19.403813797500003</v>
      </c>
      <c r="O6" s="106">
        <f t="shared" si="2"/>
        <v>140.40386250000003</v>
      </c>
      <c r="P6" s="106">
        <f t="shared" si="3"/>
        <v>4.342387500000001</v>
      </c>
      <c r="Q6" s="106">
        <f t="shared" si="4"/>
        <v>144.74625000000003</v>
      </c>
      <c r="R6" s="106">
        <f t="shared" si="5"/>
        <v>48.248750000000008</v>
      </c>
      <c r="S6" s="99">
        <v>192.99500000000003</v>
      </c>
      <c r="T6" s="97">
        <f t="shared" si="6"/>
        <v>77.198000000000022</v>
      </c>
      <c r="U6" s="97">
        <f t="shared" si="7"/>
        <v>10.522087400000004</v>
      </c>
      <c r="V6" s="97">
        <f t="shared" si="8"/>
        <v>203.51708740000004</v>
      </c>
      <c r="W6" s="107">
        <f t="shared" si="9"/>
        <v>-4.8702499995556536E-5</v>
      </c>
      <c r="X6" s="105">
        <f t="shared" si="10"/>
        <v>0</v>
      </c>
      <c r="Y6" s="106">
        <f t="shared" si="11"/>
        <v>0</v>
      </c>
      <c r="Z6" s="106">
        <f t="shared" si="12"/>
        <v>0</v>
      </c>
      <c r="AA6" s="106">
        <f t="shared" si="13"/>
        <v>0</v>
      </c>
      <c r="AB6" s="106">
        <f t="shared" si="17"/>
        <v>0</v>
      </c>
      <c r="AC6" s="106" t="s">
        <v>357</v>
      </c>
      <c r="AD6" s="106" t="s">
        <v>357</v>
      </c>
      <c r="AE6" s="106" t="s">
        <v>357</v>
      </c>
      <c r="AF6" s="106">
        <f t="shared" si="14"/>
        <v>0</v>
      </c>
      <c r="AG6" s="106">
        <f t="shared" si="15"/>
        <v>0</v>
      </c>
      <c r="AH6" s="108"/>
      <c r="AI6" s="107">
        <f t="shared" si="16"/>
        <v>0</v>
      </c>
      <c r="AJ6" s="57"/>
      <c r="AK6" s="57"/>
    </row>
    <row r="7" spans="1:255" s="54" customFormat="1">
      <c r="A7" s="82" t="s">
        <v>355</v>
      </c>
      <c r="B7" s="101" t="s">
        <v>111</v>
      </c>
      <c r="C7" s="102"/>
      <c r="D7" s="80"/>
      <c r="E7" s="80" t="s">
        <v>171</v>
      </c>
      <c r="F7" s="76">
        <v>7</v>
      </c>
      <c r="G7" s="84" t="s">
        <v>172</v>
      </c>
      <c r="H7" s="85" t="s">
        <v>173</v>
      </c>
      <c r="I7" s="87" t="s">
        <v>12</v>
      </c>
      <c r="J7" s="48" t="s">
        <v>6</v>
      </c>
      <c r="K7" s="48" t="s">
        <v>13</v>
      </c>
      <c r="L7" s="104">
        <v>12.100000000000001</v>
      </c>
      <c r="M7" s="105">
        <f t="shared" si="0"/>
        <v>12.137935920000002</v>
      </c>
      <c r="N7" s="106">
        <f t="shared" si="1"/>
        <v>1.9464640800000002</v>
      </c>
      <c r="O7" s="106">
        <f t="shared" si="2"/>
        <v>14.084400000000002</v>
      </c>
      <c r="P7" s="106">
        <f t="shared" si="3"/>
        <v>0.4356000000000001</v>
      </c>
      <c r="Q7" s="106">
        <f t="shared" si="4"/>
        <v>14.520000000000003</v>
      </c>
      <c r="R7" s="106">
        <f t="shared" si="5"/>
        <v>4.8400000000000007</v>
      </c>
      <c r="S7" s="99">
        <v>19.360000000000003</v>
      </c>
      <c r="T7" s="97">
        <f t="shared" si="6"/>
        <v>7.7440000000000015</v>
      </c>
      <c r="U7" s="97">
        <f t="shared" si="7"/>
        <v>1.0555072000000003</v>
      </c>
      <c r="V7" s="97">
        <f t="shared" si="8"/>
        <v>20.415507200000004</v>
      </c>
      <c r="W7" s="107">
        <f t="shared" si="9"/>
        <v>-3.7935920000000678E-2</v>
      </c>
      <c r="X7" s="105">
        <f t="shared" si="10"/>
        <v>0</v>
      </c>
      <c r="Y7" s="106">
        <f t="shared" si="11"/>
        <v>0</v>
      </c>
      <c r="Z7" s="106">
        <f t="shared" si="12"/>
        <v>0</v>
      </c>
      <c r="AA7" s="106">
        <f t="shared" si="13"/>
        <v>0</v>
      </c>
      <c r="AB7" s="106">
        <f t="shared" si="17"/>
        <v>0</v>
      </c>
      <c r="AC7" s="106" t="s">
        <v>357</v>
      </c>
      <c r="AD7" s="106" t="s">
        <v>357</v>
      </c>
      <c r="AE7" s="106" t="s">
        <v>357</v>
      </c>
      <c r="AF7" s="106">
        <f t="shared" si="14"/>
        <v>0</v>
      </c>
      <c r="AG7" s="106">
        <f t="shared" si="15"/>
        <v>0</v>
      </c>
      <c r="AH7" s="108"/>
      <c r="AI7" s="107">
        <f t="shared" si="16"/>
        <v>0</v>
      </c>
      <c r="AJ7" s="57"/>
      <c r="AK7" s="57"/>
    </row>
    <row r="8" spans="1:255" s="54" customFormat="1">
      <c r="A8" s="82" t="s">
        <v>355</v>
      </c>
      <c r="B8" s="101" t="s">
        <v>111</v>
      </c>
      <c r="C8" s="102"/>
      <c r="D8" s="80"/>
      <c r="E8" s="80" t="s">
        <v>174</v>
      </c>
      <c r="F8" s="76">
        <v>8</v>
      </c>
      <c r="G8" s="84" t="s">
        <v>113</v>
      </c>
      <c r="H8" s="88" t="s">
        <v>175</v>
      </c>
      <c r="I8" s="87" t="s">
        <v>12</v>
      </c>
      <c r="J8" s="48" t="s">
        <v>6</v>
      </c>
      <c r="K8" s="48" t="s">
        <v>7</v>
      </c>
      <c r="L8" s="104">
        <v>18.150000000000002</v>
      </c>
      <c r="M8" s="105">
        <f t="shared" si="0"/>
        <v>18.206903879999999</v>
      </c>
      <c r="N8" s="106">
        <f t="shared" si="1"/>
        <v>2.9196961199999998</v>
      </c>
      <c r="O8" s="106">
        <f t="shared" si="2"/>
        <v>21.1266</v>
      </c>
      <c r="P8" s="106">
        <f t="shared" si="3"/>
        <v>0.65339999999999998</v>
      </c>
      <c r="Q8" s="106">
        <f t="shared" si="4"/>
        <v>21.78</v>
      </c>
      <c r="R8" s="106">
        <f t="shared" si="5"/>
        <v>7.26</v>
      </c>
      <c r="S8" s="99">
        <v>29.04</v>
      </c>
      <c r="T8" s="97">
        <f t="shared" si="6"/>
        <v>11.616</v>
      </c>
      <c r="U8" s="97">
        <f t="shared" si="7"/>
        <v>1.5832607999999999</v>
      </c>
      <c r="V8" s="97">
        <f t="shared" si="8"/>
        <v>30.623260800000001</v>
      </c>
      <c r="W8" s="107">
        <f t="shared" si="9"/>
        <v>-5.6903879999996576E-2</v>
      </c>
      <c r="X8" s="105">
        <f t="shared" si="10"/>
        <v>0</v>
      </c>
      <c r="Y8" s="106">
        <f t="shared" si="11"/>
        <v>0</v>
      </c>
      <c r="Z8" s="106">
        <f t="shared" si="12"/>
        <v>0</v>
      </c>
      <c r="AA8" s="106">
        <f t="shared" si="13"/>
        <v>0</v>
      </c>
      <c r="AB8" s="106">
        <f t="shared" si="17"/>
        <v>0</v>
      </c>
      <c r="AC8" s="106" t="s">
        <v>357</v>
      </c>
      <c r="AD8" s="106" t="s">
        <v>357</v>
      </c>
      <c r="AE8" s="106" t="s">
        <v>357</v>
      </c>
      <c r="AF8" s="106">
        <f t="shared" si="14"/>
        <v>0</v>
      </c>
      <c r="AG8" s="106">
        <f t="shared" si="15"/>
        <v>0</v>
      </c>
      <c r="AH8" s="108"/>
      <c r="AI8" s="107">
        <f t="shared" si="16"/>
        <v>0</v>
      </c>
      <c r="AJ8" s="57"/>
      <c r="AK8" s="57"/>
    </row>
    <row r="9" spans="1:255" s="54" customFormat="1">
      <c r="A9" s="82" t="s">
        <v>355</v>
      </c>
      <c r="B9" s="101"/>
      <c r="C9" s="102"/>
      <c r="D9" s="80"/>
      <c r="E9" s="80" t="s">
        <v>176</v>
      </c>
      <c r="F9" s="76">
        <v>9</v>
      </c>
      <c r="G9" s="82" t="s">
        <v>177</v>
      </c>
      <c r="H9" s="48" t="s">
        <v>14</v>
      </c>
      <c r="I9" s="87" t="s">
        <v>12</v>
      </c>
      <c r="J9" s="48" t="s">
        <v>6</v>
      </c>
      <c r="K9" s="48" t="s">
        <v>15</v>
      </c>
      <c r="L9" s="104">
        <v>121.00000000000003</v>
      </c>
      <c r="M9" s="105">
        <f t="shared" si="0"/>
        <v>121.00004870250002</v>
      </c>
      <c r="N9" s="106">
        <f t="shared" si="1"/>
        <v>19.403813797500003</v>
      </c>
      <c r="O9" s="106">
        <f t="shared" si="2"/>
        <v>140.40386250000003</v>
      </c>
      <c r="P9" s="106">
        <f t="shared" si="3"/>
        <v>4.342387500000001</v>
      </c>
      <c r="Q9" s="106">
        <f t="shared" si="4"/>
        <v>144.74625000000003</v>
      </c>
      <c r="R9" s="106">
        <f t="shared" si="5"/>
        <v>48.248750000000008</v>
      </c>
      <c r="S9" s="99">
        <v>192.99500000000003</v>
      </c>
      <c r="T9" s="97">
        <f t="shared" si="6"/>
        <v>77.198000000000022</v>
      </c>
      <c r="U9" s="97">
        <f t="shared" si="7"/>
        <v>10.522087400000004</v>
      </c>
      <c r="V9" s="97">
        <f t="shared" si="8"/>
        <v>203.51708740000004</v>
      </c>
      <c r="W9" s="107">
        <f t="shared" si="9"/>
        <v>-4.8702499995556536E-5</v>
      </c>
      <c r="X9" s="105">
        <f t="shared" si="10"/>
        <v>0</v>
      </c>
      <c r="Y9" s="106">
        <f t="shared" si="11"/>
        <v>0</v>
      </c>
      <c r="Z9" s="106">
        <f t="shared" si="12"/>
        <v>0</v>
      </c>
      <c r="AA9" s="106">
        <f t="shared" si="13"/>
        <v>0</v>
      </c>
      <c r="AB9" s="106">
        <f t="shared" si="17"/>
        <v>0</v>
      </c>
      <c r="AC9" s="106" t="s">
        <v>357</v>
      </c>
      <c r="AD9" s="106" t="s">
        <v>357</v>
      </c>
      <c r="AE9" s="106" t="s">
        <v>357</v>
      </c>
      <c r="AF9" s="106">
        <f t="shared" si="14"/>
        <v>0</v>
      </c>
      <c r="AG9" s="106">
        <f t="shared" si="15"/>
        <v>0</v>
      </c>
      <c r="AH9" s="108"/>
      <c r="AI9" s="107">
        <f t="shared" si="16"/>
        <v>0</v>
      </c>
      <c r="AJ9" s="58"/>
      <c r="AK9" s="57"/>
      <c r="AL9" s="57"/>
      <c r="AM9" s="57"/>
    </row>
    <row r="10" spans="1:255" s="36" customFormat="1" ht="16.2" customHeight="1">
      <c r="A10" s="82" t="s">
        <v>355</v>
      </c>
      <c r="B10" s="55"/>
      <c r="C10" s="56"/>
      <c r="D10" s="95"/>
      <c r="E10" s="80" t="s">
        <v>178</v>
      </c>
      <c r="F10" s="76">
        <v>10</v>
      </c>
      <c r="G10" s="82" t="s">
        <v>83</v>
      </c>
      <c r="H10" s="48" t="s">
        <v>179</v>
      </c>
      <c r="I10" s="87" t="s">
        <v>12</v>
      </c>
      <c r="J10" s="48" t="s">
        <v>6</v>
      </c>
      <c r="K10" s="48" t="s">
        <v>16</v>
      </c>
      <c r="L10" s="104">
        <v>121.00000000000003</v>
      </c>
      <c r="M10" s="105">
        <f t="shared" si="0"/>
        <v>121.00004870250002</v>
      </c>
      <c r="N10" s="106">
        <f t="shared" si="1"/>
        <v>19.403813797500003</v>
      </c>
      <c r="O10" s="106">
        <f t="shared" si="2"/>
        <v>140.40386250000003</v>
      </c>
      <c r="P10" s="106">
        <f t="shared" si="3"/>
        <v>4.342387500000001</v>
      </c>
      <c r="Q10" s="106">
        <f t="shared" si="4"/>
        <v>144.74625000000003</v>
      </c>
      <c r="R10" s="106">
        <f t="shared" si="5"/>
        <v>48.248750000000008</v>
      </c>
      <c r="S10" s="99">
        <v>192.99500000000003</v>
      </c>
      <c r="T10" s="97">
        <f t="shared" si="6"/>
        <v>77.198000000000022</v>
      </c>
      <c r="U10" s="97">
        <f t="shared" si="7"/>
        <v>10.522087400000004</v>
      </c>
      <c r="V10" s="97">
        <f t="shared" si="8"/>
        <v>203.51708740000004</v>
      </c>
      <c r="W10" s="107">
        <f t="shared" si="9"/>
        <v>-4.8702499995556536E-5</v>
      </c>
      <c r="X10" s="105">
        <f t="shared" si="10"/>
        <v>0</v>
      </c>
      <c r="Y10" s="106">
        <f t="shared" si="11"/>
        <v>0</v>
      </c>
      <c r="Z10" s="106">
        <f t="shared" si="12"/>
        <v>0</v>
      </c>
      <c r="AA10" s="106">
        <f t="shared" si="13"/>
        <v>0</v>
      </c>
      <c r="AB10" s="106">
        <f t="shared" si="17"/>
        <v>0</v>
      </c>
      <c r="AC10" s="106" t="s">
        <v>357</v>
      </c>
      <c r="AD10" s="106" t="s">
        <v>357</v>
      </c>
      <c r="AE10" s="106" t="s">
        <v>357</v>
      </c>
      <c r="AF10" s="106">
        <f t="shared" si="14"/>
        <v>0</v>
      </c>
      <c r="AG10" s="106">
        <f t="shared" si="15"/>
        <v>0</v>
      </c>
      <c r="AH10" s="108"/>
      <c r="AI10" s="107">
        <f t="shared" si="16"/>
        <v>0</v>
      </c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</row>
    <row r="11" spans="1:255" s="36" customFormat="1" ht="16.2" customHeight="1">
      <c r="A11" s="109" t="s">
        <v>355</v>
      </c>
      <c r="B11" s="55"/>
      <c r="C11" s="56"/>
      <c r="D11" s="95"/>
      <c r="E11" s="80" t="s">
        <v>180</v>
      </c>
      <c r="F11" s="76">
        <v>12</v>
      </c>
      <c r="G11" s="82" t="s">
        <v>96</v>
      </c>
      <c r="H11" s="89" t="s">
        <v>17</v>
      </c>
      <c r="I11" s="82" t="s">
        <v>18</v>
      </c>
      <c r="J11" s="48" t="s">
        <v>6</v>
      </c>
      <c r="K11" s="48" t="s">
        <v>7</v>
      </c>
      <c r="L11" s="104">
        <v>50</v>
      </c>
      <c r="M11" s="105">
        <f t="shared" si="0"/>
        <v>50.000020124999999</v>
      </c>
      <c r="N11" s="106">
        <f t="shared" si="1"/>
        <v>8.0181048749999988</v>
      </c>
      <c r="O11" s="106">
        <f t="shared" si="2"/>
        <v>58.018124999999998</v>
      </c>
      <c r="P11" s="106">
        <f t="shared" si="3"/>
        <v>1.7943749999999998</v>
      </c>
      <c r="Q11" s="106">
        <f t="shared" si="4"/>
        <v>59.8125</v>
      </c>
      <c r="R11" s="106">
        <f t="shared" si="5"/>
        <v>19.9375</v>
      </c>
      <c r="S11" s="99">
        <v>79.75</v>
      </c>
      <c r="T11" s="97">
        <f t="shared" si="6"/>
        <v>31.900000000000002</v>
      </c>
      <c r="U11" s="97">
        <f t="shared" si="7"/>
        <v>4.3479700000000001</v>
      </c>
      <c r="V11" s="97">
        <f t="shared" si="8"/>
        <v>84.097970000000004</v>
      </c>
      <c r="W11" s="107">
        <f t="shared" si="9"/>
        <v>-2.0124999998927251E-5</v>
      </c>
      <c r="X11" s="105">
        <f t="shared" si="10"/>
        <v>0</v>
      </c>
      <c r="Y11" s="106">
        <f t="shared" si="11"/>
        <v>0</v>
      </c>
      <c r="Z11" s="106">
        <f t="shared" si="12"/>
        <v>0</v>
      </c>
      <c r="AA11" s="106">
        <f t="shared" si="13"/>
        <v>0</v>
      </c>
      <c r="AB11" s="106">
        <f t="shared" si="17"/>
        <v>0</v>
      </c>
      <c r="AC11" s="106" t="s">
        <v>357</v>
      </c>
      <c r="AD11" s="106" t="s">
        <v>357</v>
      </c>
      <c r="AE11" s="106" t="s">
        <v>357</v>
      </c>
      <c r="AF11" s="106">
        <f t="shared" si="14"/>
        <v>0</v>
      </c>
      <c r="AG11" s="106">
        <f t="shared" si="15"/>
        <v>0</v>
      </c>
      <c r="AH11" s="108"/>
      <c r="AI11" s="107">
        <f t="shared" si="16"/>
        <v>0</v>
      </c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  <c r="IT11" s="57"/>
      <c r="IU11" s="57"/>
    </row>
    <row r="12" spans="1:255" s="36" customFormat="1" ht="16.2" customHeight="1">
      <c r="A12" s="109" t="s">
        <v>355</v>
      </c>
      <c r="B12" s="55"/>
      <c r="C12" s="56"/>
      <c r="D12" s="95"/>
      <c r="E12" s="80" t="s">
        <v>181</v>
      </c>
      <c r="F12" s="76">
        <v>13</v>
      </c>
      <c r="G12" s="89" t="s">
        <v>182</v>
      </c>
      <c r="H12" s="48" t="s">
        <v>183</v>
      </c>
      <c r="I12" s="82" t="s">
        <v>18</v>
      </c>
      <c r="J12" s="48" t="s">
        <v>23</v>
      </c>
      <c r="K12" s="103" t="s">
        <v>112</v>
      </c>
      <c r="L12" s="104">
        <v>100</v>
      </c>
      <c r="M12" s="105">
        <f t="shared" si="0"/>
        <v>99.993770655000006</v>
      </c>
      <c r="N12" s="106">
        <f t="shared" si="1"/>
        <v>16.035204345</v>
      </c>
      <c r="O12" s="106">
        <f t="shared" si="2"/>
        <v>116.028975</v>
      </c>
      <c r="P12" s="106">
        <f t="shared" si="3"/>
        <v>3.5885250000000002</v>
      </c>
      <c r="Q12" s="106">
        <f t="shared" si="4"/>
        <v>119.61750000000001</v>
      </c>
      <c r="R12" s="106">
        <f t="shared" si="5"/>
        <v>39.872500000000002</v>
      </c>
      <c r="S12" s="99">
        <v>159.49</v>
      </c>
      <c r="T12" s="97">
        <f t="shared" si="6"/>
        <v>63.796000000000006</v>
      </c>
      <c r="U12" s="97">
        <f t="shared" si="7"/>
        <v>8.6953948000000008</v>
      </c>
      <c r="V12" s="97">
        <f t="shared" si="8"/>
        <v>168.18539480000001</v>
      </c>
      <c r="W12" s="107">
        <f t="shared" si="9"/>
        <v>6.2293449999941686E-3</v>
      </c>
      <c r="X12" s="105">
        <f t="shared" si="10"/>
        <v>0</v>
      </c>
      <c r="Y12" s="106">
        <f t="shared" si="11"/>
        <v>0</v>
      </c>
      <c r="Z12" s="106">
        <f t="shared" si="12"/>
        <v>0</v>
      </c>
      <c r="AA12" s="106">
        <f t="shared" si="13"/>
        <v>0</v>
      </c>
      <c r="AB12" s="106">
        <f t="shared" si="17"/>
        <v>0</v>
      </c>
      <c r="AC12" s="106" t="s">
        <v>357</v>
      </c>
      <c r="AD12" s="106" t="s">
        <v>357</v>
      </c>
      <c r="AE12" s="106" t="s">
        <v>357</v>
      </c>
      <c r="AF12" s="106">
        <f t="shared" si="14"/>
        <v>0</v>
      </c>
      <c r="AG12" s="106">
        <f t="shared" si="15"/>
        <v>0</v>
      </c>
      <c r="AH12" s="108"/>
      <c r="AI12" s="107">
        <f t="shared" si="16"/>
        <v>0</v>
      </c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</row>
    <row r="13" spans="1:255" s="36" customFormat="1" ht="16.2" customHeight="1">
      <c r="A13" s="109" t="s">
        <v>355</v>
      </c>
      <c r="B13" s="55"/>
      <c r="C13" s="56"/>
      <c r="D13" s="95"/>
      <c r="E13" s="80" t="s">
        <v>184</v>
      </c>
      <c r="F13" s="76">
        <v>14</v>
      </c>
      <c r="G13" s="82" t="s">
        <v>185</v>
      </c>
      <c r="H13" s="48" t="s">
        <v>186</v>
      </c>
      <c r="I13" s="82" t="s">
        <v>9</v>
      </c>
      <c r="J13" s="48" t="s">
        <v>10</v>
      </c>
      <c r="K13" s="48" t="s">
        <v>7</v>
      </c>
      <c r="L13" s="104">
        <v>60.500000000000007</v>
      </c>
      <c r="M13" s="105">
        <f t="shared" si="0"/>
        <v>60.537955401000005</v>
      </c>
      <c r="N13" s="106">
        <f t="shared" si="1"/>
        <v>9.7079895989999994</v>
      </c>
      <c r="O13" s="106">
        <f t="shared" si="2"/>
        <v>70.245945000000006</v>
      </c>
      <c r="P13" s="106">
        <f t="shared" si="3"/>
        <v>2.172555</v>
      </c>
      <c r="Q13" s="106">
        <f t="shared" si="4"/>
        <v>72.418500000000009</v>
      </c>
      <c r="R13" s="106">
        <f t="shared" si="5"/>
        <v>24.139500000000002</v>
      </c>
      <c r="S13" s="99">
        <v>96.558000000000007</v>
      </c>
      <c r="T13" s="97">
        <f t="shared" si="6"/>
        <v>38.623200000000004</v>
      </c>
      <c r="U13" s="97">
        <f t="shared" si="7"/>
        <v>5.2643421600000009</v>
      </c>
      <c r="V13" s="97">
        <f t="shared" si="8"/>
        <v>101.82234216000001</v>
      </c>
      <c r="W13" s="107">
        <f t="shared" si="9"/>
        <v>-3.7955400999997835E-2</v>
      </c>
      <c r="X13" s="105">
        <f t="shared" si="10"/>
        <v>0</v>
      </c>
      <c r="Y13" s="106">
        <f t="shared" si="11"/>
        <v>0</v>
      </c>
      <c r="Z13" s="106">
        <f t="shared" si="12"/>
        <v>0</v>
      </c>
      <c r="AA13" s="106">
        <f t="shared" si="13"/>
        <v>0</v>
      </c>
      <c r="AB13" s="106">
        <f t="shared" si="17"/>
        <v>0</v>
      </c>
      <c r="AC13" s="106" t="s">
        <v>357</v>
      </c>
      <c r="AD13" s="106" t="s">
        <v>357</v>
      </c>
      <c r="AE13" s="106" t="s">
        <v>357</v>
      </c>
      <c r="AF13" s="106">
        <f t="shared" si="14"/>
        <v>0</v>
      </c>
      <c r="AG13" s="106">
        <f t="shared" si="15"/>
        <v>0</v>
      </c>
      <c r="AH13" s="108"/>
      <c r="AI13" s="107">
        <f t="shared" si="16"/>
        <v>0</v>
      </c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  <c r="IT13" s="57"/>
      <c r="IU13" s="57"/>
    </row>
    <row r="14" spans="1:255" s="36" customFormat="1" ht="16.2" customHeight="1">
      <c r="A14" s="109" t="s">
        <v>355</v>
      </c>
      <c r="B14" s="55"/>
      <c r="C14" s="56"/>
      <c r="D14" s="95"/>
      <c r="E14" s="80" t="s">
        <v>187</v>
      </c>
      <c r="F14" s="76">
        <v>15</v>
      </c>
      <c r="G14" s="84" t="s">
        <v>188</v>
      </c>
      <c r="H14" s="85" t="s">
        <v>19</v>
      </c>
      <c r="I14" s="82" t="s">
        <v>12</v>
      </c>
      <c r="J14" s="48" t="s">
        <v>6</v>
      </c>
      <c r="K14" s="48" t="s">
        <v>15</v>
      </c>
      <c r="L14" s="104">
        <v>181.50000000000003</v>
      </c>
      <c r="M14" s="105">
        <f t="shared" si="0"/>
        <v>181.53800410350004</v>
      </c>
      <c r="N14" s="106">
        <f t="shared" si="1"/>
        <v>29.111803396500004</v>
      </c>
      <c r="O14" s="106">
        <f t="shared" si="2"/>
        <v>210.64980750000004</v>
      </c>
      <c r="P14" s="106">
        <f t="shared" si="3"/>
        <v>6.514942500000001</v>
      </c>
      <c r="Q14" s="106">
        <f t="shared" si="4"/>
        <v>217.16475000000003</v>
      </c>
      <c r="R14" s="106">
        <f t="shared" si="5"/>
        <v>72.388250000000014</v>
      </c>
      <c r="S14" s="99">
        <v>289.55300000000005</v>
      </c>
      <c r="T14" s="97">
        <f t="shared" si="6"/>
        <v>115.82120000000003</v>
      </c>
      <c r="U14" s="97">
        <f t="shared" si="7"/>
        <v>15.786429560000006</v>
      </c>
      <c r="V14" s="97">
        <f t="shared" si="8"/>
        <v>305.33942956000004</v>
      </c>
      <c r="W14" s="107">
        <f t="shared" si="9"/>
        <v>-3.8004103500014708E-2</v>
      </c>
      <c r="X14" s="105">
        <f t="shared" si="10"/>
        <v>0</v>
      </c>
      <c r="Y14" s="106">
        <f t="shared" si="11"/>
        <v>0</v>
      </c>
      <c r="Z14" s="106">
        <f t="shared" si="12"/>
        <v>0</v>
      </c>
      <c r="AA14" s="106">
        <f t="shared" si="13"/>
        <v>0</v>
      </c>
      <c r="AB14" s="106">
        <f t="shared" si="17"/>
        <v>0</v>
      </c>
      <c r="AC14" s="106" t="s">
        <v>357</v>
      </c>
      <c r="AD14" s="106" t="s">
        <v>357</v>
      </c>
      <c r="AE14" s="106" t="s">
        <v>357</v>
      </c>
      <c r="AF14" s="106">
        <f t="shared" si="14"/>
        <v>0</v>
      </c>
      <c r="AG14" s="106">
        <f t="shared" si="15"/>
        <v>0</v>
      </c>
      <c r="AH14" s="108"/>
      <c r="AI14" s="107">
        <f t="shared" si="16"/>
        <v>0</v>
      </c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  <c r="IU14" s="57"/>
    </row>
    <row r="15" spans="1:255" s="36" customFormat="1" ht="16.2" customHeight="1">
      <c r="A15" s="109" t="s">
        <v>355</v>
      </c>
      <c r="B15" s="55"/>
      <c r="C15" s="56"/>
      <c r="D15" s="95"/>
      <c r="E15" s="80" t="s">
        <v>189</v>
      </c>
      <c r="F15" s="76">
        <v>16</v>
      </c>
      <c r="G15" s="82" t="s">
        <v>190</v>
      </c>
      <c r="H15" s="48" t="s">
        <v>20</v>
      </c>
      <c r="I15" s="82" t="s">
        <v>12</v>
      </c>
      <c r="J15" s="48" t="s">
        <v>6</v>
      </c>
      <c r="K15" s="48" t="s">
        <v>21</v>
      </c>
      <c r="L15" s="104">
        <v>6.0500000000000007</v>
      </c>
      <c r="M15" s="105">
        <f t="shared" si="0"/>
        <v>6.068967960000001</v>
      </c>
      <c r="N15" s="106">
        <f t="shared" si="1"/>
        <v>0.97323204000000008</v>
      </c>
      <c r="O15" s="106">
        <f t="shared" si="2"/>
        <v>7.0422000000000011</v>
      </c>
      <c r="P15" s="106">
        <f t="shared" si="3"/>
        <v>0.21780000000000005</v>
      </c>
      <c r="Q15" s="106">
        <f t="shared" si="4"/>
        <v>7.2600000000000016</v>
      </c>
      <c r="R15" s="106">
        <f t="shared" si="5"/>
        <v>2.4200000000000004</v>
      </c>
      <c r="S15" s="99">
        <v>9.6800000000000015</v>
      </c>
      <c r="T15" s="97">
        <f t="shared" si="6"/>
        <v>3.8720000000000008</v>
      </c>
      <c r="U15" s="97">
        <f t="shared" si="7"/>
        <v>0.52775360000000016</v>
      </c>
      <c r="V15" s="97">
        <f t="shared" si="8"/>
        <v>10.207753600000002</v>
      </c>
      <c r="W15" s="107">
        <f t="shared" si="9"/>
        <v>-1.8967960000000339E-2</v>
      </c>
      <c r="X15" s="105">
        <f t="shared" si="10"/>
        <v>0</v>
      </c>
      <c r="Y15" s="106">
        <f t="shared" si="11"/>
        <v>0</v>
      </c>
      <c r="Z15" s="106">
        <f t="shared" si="12"/>
        <v>0</v>
      </c>
      <c r="AA15" s="106">
        <f t="shared" si="13"/>
        <v>0</v>
      </c>
      <c r="AB15" s="106">
        <f t="shared" si="17"/>
        <v>0</v>
      </c>
      <c r="AC15" s="106" t="s">
        <v>357</v>
      </c>
      <c r="AD15" s="106" t="s">
        <v>357</v>
      </c>
      <c r="AE15" s="106" t="s">
        <v>357</v>
      </c>
      <c r="AF15" s="106">
        <f t="shared" si="14"/>
        <v>0</v>
      </c>
      <c r="AG15" s="106">
        <f t="shared" si="15"/>
        <v>0</v>
      </c>
      <c r="AH15" s="108"/>
      <c r="AI15" s="107">
        <f t="shared" si="16"/>
        <v>0</v>
      </c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  <c r="IS15" s="57"/>
      <c r="IT15" s="57"/>
      <c r="IU15" s="57"/>
    </row>
    <row r="16" spans="1:255" s="36" customFormat="1" ht="16.2" customHeight="1">
      <c r="A16" s="109" t="s">
        <v>355</v>
      </c>
      <c r="B16" s="55"/>
      <c r="C16" s="56"/>
      <c r="D16" s="95"/>
      <c r="E16" s="80" t="s">
        <v>191</v>
      </c>
      <c r="F16" s="76">
        <v>17</v>
      </c>
      <c r="G16" s="82" t="s">
        <v>115</v>
      </c>
      <c r="H16" s="48" t="s">
        <v>192</v>
      </c>
      <c r="I16" s="82" t="s">
        <v>22</v>
      </c>
      <c r="J16" s="48" t="s">
        <v>23</v>
      </c>
      <c r="K16" s="48" t="s">
        <v>7</v>
      </c>
      <c r="L16" s="104">
        <v>181.50000000000003</v>
      </c>
      <c r="M16" s="105">
        <f t="shared" si="0"/>
        <v>181.53800410350004</v>
      </c>
      <c r="N16" s="106">
        <f t="shared" si="1"/>
        <v>29.111803396500004</v>
      </c>
      <c r="O16" s="106">
        <f t="shared" si="2"/>
        <v>210.64980750000004</v>
      </c>
      <c r="P16" s="106">
        <f t="shared" si="3"/>
        <v>6.514942500000001</v>
      </c>
      <c r="Q16" s="106">
        <f t="shared" si="4"/>
        <v>217.16475000000003</v>
      </c>
      <c r="R16" s="106">
        <f t="shared" si="5"/>
        <v>72.388250000000014</v>
      </c>
      <c r="S16" s="99">
        <v>289.55300000000005</v>
      </c>
      <c r="T16" s="97">
        <f t="shared" si="6"/>
        <v>115.82120000000003</v>
      </c>
      <c r="U16" s="97">
        <f t="shared" si="7"/>
        <v>15.786429560000006</v>
      </c>
      <c r="V16" s="97">
        <f t="shared" si="8"/>
        <v>305.33942956000004</v>
      </c>
      <c r="W16" s="107">
        <f t="shared" si="9"/>
        <v>-3.8004103500014708E-2</v>
      </c>
      <c r="X16" s="105">
        <f t="shared" si="10"/>
        <v>0</v>
      </c>
      <c r="Y16" s="106">
        <f t="shared" si="11"/>
        <v>0</v>
      </c>
      <c r="Z16" s="106">
        <f t="shared" si="12"/>
        <v>0</v>
      </c>
      <c r="AA16" s="106">
        <f t="shared" si="13"/>
        <v>0</v>
      </c>
      <c r="AB16" s="106">
        <f t="shared" si="17"/>
        <v>0</v>
      </c>
      <c r="AC16" s="106" t="s">
        <v>357</v>
      </c>
      <c r="AD16" s="106" t="s">
        <v>357</v>
      </c>
      <c r="AE16" s="106" t="s">
        <v>357</v>
      </c>
      <c r="AF16" s="106">
        <f t="shared" si="14"/>
        <v>0</v>
      </c>
      <c r="AG16" s="106">
        <f t="shared" si="15"/>
        <v>0</v>
      </c>
      <c r="AH16" s="108"/>
      <c r="AI16" s="107">
        <f t="shared" si="16"/>
        <v>0</v>
      </c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</row>
    <row r="17" spans="1:255" s="36" customFormat="1" ht="16.2" customHeight="1">
      <c r="A17" s="109" t="s">
        <v>355</v>
      </c>
      <c r="B17" s="55"/>
      <c r="C17" s="56"/>
      <c r="D17" s="95" t="s">
        <v>356</v>
      </c>
      <c r="E17" s="80" t="s">
        <v>193</v>
      </c>
      <c r="F17" s="76">
        <v>18</v>
      </c>
      <c r="G17" s="90" t="s">
        <v>116</v>
      </c>
      <c r="H17" s="90" t="s">
        <v>117</v>
      </c>
      <c r="I17" s="82" t="s">
        <v>48</v>
      </c>
      <c r="J17" s="90" t="s">
        <v>49</v>
      </c>
      <c r="K17" s="103" t="s">
        <v>112</v>
      </c>
      <c r="L17" s="104">
        <v>10</v>
      </c>
      <c r="M17" s="105">
        <f t="shared" si="0"/>
        <v>10.000004024999999</v>
      </c>
      <c r="N17" s="106">
        <f t="shared" si="1"/>
        <v>1.6036209749999997</v>
      </c>
      <c r="O17" s="106">
        <f t="shared" si="2"/>
        <v>11.603624999999999</v>
      </c>
      <c r="P17" s="106">
        <f t="shared" si="3"/>
        <v>0.35887499999999994</v>
      </c>
      <c r="Q17" s="106">
        <f t="shared" si="4"/>
        <v>11.962499999999999</v>
      </c>
      <c r="R17" s="106">
        <f t="shared" si="5"/>
        <v>3.9874999999999998</v>
      </c>
      <c r="S17" s="99">
        <v>15.95</v>
      </c>
      <c r="T17" s="97">
        <f t="shared" si="6"/>
        <v>6.38</v>
      </c>
      <c r="U17" s="97">
        <f t="shared" si="7"/>
        <v>0.86959399999999998</v>
      </c>
      <c r="V17" s="97">
        <f t="shared" si="8"/>
        <v>16.819593999999999</v>
      </c>
      <c r="W17" s="107">
        <f t="shared" si="9"/>
        <v>-4.0249999990749075E-6</v>
      </c>
      <c r="X17" s="105">
        <f t="shared" si="10"/>
        <v>0</v>
      </c>
      <c r="Y17" s="106">
        <f t="shared" si="11"/>
        <v>0</v>
      </c>
      <c r="Z17" s="106">
        <f t="shared" si="12"/>
        <v>0</v>
      </c>
      <c r="AA17" s="106">
        <f t="shared" si="13"/>
        <v>0</v>
      </c>
      <c r="AB17" s="106">
        <f t="shared" si="17"/>
        <v>0</v>
      </c>
      <c r="AC17" s="106" t="s">
        <v>357</v>
      </c>
      <c r="AD17" s="106" t="s">
        <v>357</v>
      </c>
      <c r="AE17" s="106" t="s">
        <v>357</v>
      </c>
      <c r="AF17" s="106">
        <f t="shared" si="14"/>
        <v>0</v>
      </c>
      <c r="AG17" s="106">
        <f t="shared" si="15"/>
        <v>0</v>
      </c>
      <c r="AH17" s="108"/>
      <c r="AI17" s="107">
        <f t="shared" si="16"/>
        <v>0</v>
      </c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</row>
    <row r="18" spans="1:255" s="44" customFormat="1" ht="16.2" customHeight="1">
      <c r="A18" s="109" t="s">
        <v>355</v>
      </c>
      <c r="B18" s="55" t="s">
        <v>111</v>
      </c>
      <c r="C18" s="56" t="s">
        <v>114</v>
      </c>
      <c r="D18" s="95" t="s">
        <v>356</v>
      </c>
      <c r="E18" s="80" t="s">
        <v>194</v>
      </c>
      <c r="F18" s="76">
        <v>19</v>
      </c>
      <c r="G18" s="90" t="s">
        <v>118</v>
      </c>
      <c r="H18" s="90" t="s">
        <v>119</v>
      </c>
      <c r="I18" s="82" t="s">
        <v>48</v>
      </c>
      <c r="J18" s="90" t="s">
        <v>49</v>
      </c>
      <c r="K18" s="103" t="s">
        <v>112</v>
      </c>
      <c r="L18" s="104">
        <v>60</v>
      </c>
      <c r="M18" s="105">
        <f t="shared" si="0"/>
        <v>59.993754554999995</v>
      </c>
      <c r="N18" s="106">
        <f t="shared" si="1"/>
        <v>9.6207204449999999</v>
      </c>
      <c r="O18" s="106">
        <f t="shared" si="2"/>
        <v>69.614474999999999</v>
      </c>
      <c r="P18" s="106">
        <f t="shared" si="3"/>
        <v>2.153025</v>
      </c>
      <c r="Q18" s="106">
        <f t="shared" si="4"/>
        <v>71.767499999999998</v>
      </c>
      <c r="R18" s="106">
        <f t="shared" si="5"/>
        <v>23.922499999999999</v>
      </c>
      <c r="S18" s="99">
        <v>95.69</v>
      </c>
      <c r="T18" s="97">
        <f t="shared" si="6"/>
        <v>38.276000000000003</v>
      </c>
      <c r="U18" s="97">
        <f t="shared" si="7"/>
        <v>5.2170188000000008</v>
      </c>
      <c r="V18" s="97">
        <f t="shared" si="8"/>
        <v>100.9070188</v>
      </c>
      <c r="W18" s="107">
        <f t="shared" si="9"/>
        <v>6.2454450000046791E-3</v>
      </c>
      <c r="X18" s="105">
        <f t="shared" si="10"/>
        <v>0</v>
      </c>
      <c r="Y18" s="106">
        <f t="shared" si="11"/>
        <v>0</v>
      </c>
      <c r="Z18" s="106">
        <f t="shared" si="12"/>
        <v>0</v>
      </c>
      <c r="AA18" s="106">
        <f t="shared" si="13"/>
        <v>0</v>
      </c>
      <c r="AB18" s="106">
        <f t="shared" si="17"/>
        <v>0</v>
      </c>
      <c r="AC18" s="106" t="s">
        <v>357</v>
      </c>
      <c r="AD18" s="106" t="s">
        <v>357</v>
      </c>
      <c r="AE18" s="106" t="s">
        <v>357</v>
      </c>
      <c r="AF18" s="106">
        <f t="shared" si="14"/>
        <v>0</v>
      </c>
      <c r="AG18" s="106">
        <f t="shared" si="15"/>
        <v>0</v>
      </c>
      <c r="AH18" s="108"/>
      <c r="AI18" s="107">
        <f t="shared" si="16"/>
        <v>0</v>
      </c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</row>
    <row r="19" spans="1:255" s="36" customFormat="1" ht="16.2" customHeight="1">
      <c r="A19" s="109" t="s">
        <v>355</v>
      </c>
      <c r="B19" s="55"/>
      <c r="C19" s="56"/>
      <c r="D19" s="95"/>
      <c r="E19" s="80" t="s">
        <v>195</v>
      </c>
      <c r="F19" s="76">
        <v>20</v>
      </c>
      <c r="G19" s="86" t="s">
        <v>196</v>
      </c>
      <c r="H19" s="86" t="s">
        <v>197</v>
      </c>
      <c r="I19" s="82" t="s">
        <v>18</v>
      </c>
      <c r="J19" s="48" t="s">
        <v>6</v>
      </c>
      <c r="K19" s="103" t="s">
        <v>112</v>
      </c>
      <c r="L19" s="104">
        <v>100</v>
      </c>
      <c r="M19" s="105">
        <f t="shared" si="0"/>
        <v>99.993770655000006</v>
      </c>
      <c r="N19" s="106">
        <f t="shared" si="1"/>
        <v>16.035204345</v>
      </c>
      <c r="O19" s="106">
        <f t="shared" si="2"/>
        <v>116.028975</v>
      </c>
      <c r="P19" s="106">
        <f t="shared" si="3"/>
        <v>3.5885250000000002</v>
      </c>
      <c r="Q19" s="106">
        <f t="shared" si="4"/>
        <v>119.61750000000001</v>
      </c>
      <c r="R19" s="106">
        <f t="shared" si="5"/>
        <v>39.872500000000002</v>
      </c>
      <c r="S19" s="99">
        <v>159.49</v>
      </c>
      <c r="T19" s="97">
        <f t="shared" si="6"/>
        <v>63.796000000000006</v>
      </c>
      <c r="U19" s="97">
        <f t="shared" si="7"/>
        <v>8.6953948000000008</v>
      </c>
      <c r="V19" s="97">
        <f t="shared" si="8"/>
        <v>168.18539480000001</v>
      </c>
      <c r="W19" s="107">
        <f t="shared" si="9"/>
        <v>6.2293449999941686E-3</v>
      </c>
      <c r="X19" s="105">
        <f t="shared" si="10"/>
        <v>0</v>
      </c>
      <c r="Y19" s="106">
        <f t="shared" si="11"/>
        <v>0</v>
      </c>
      <c r="Z19" s="106">
        <f t="shared" si="12"/>
        <v>0</v>
      </c>
      <c r="AA19" s="106">
        <f t="shared" si="13"/>
        <v>0</v>
      </c>
      <c r="AB19" s="106">
        <f t="shared" si="17"/>
        <v>0</v>
      </c>
      <c r="AC19" s="106" t="s">
        <v>357</v>
      </c>
      <c r="AD19" s="106" t="s">
        <v>357</v>
      </c>
      <c r="AE19" s="106" t="s">
        <v>357</v>
      </c>
      <c r="AF19" s="106">
        <f t="shared" si="14"/>
        <v>0</v>
      </c>
      <c r="AG19" s="106">
        <f t="shared" si="15"/>
        <v>0</v>
      </c>
      <c r="AH19" s="108"/>
      <c r="AI19" s="107">
        <f t="shared" si="16"/>
        <v>0</v>
      </c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  <c r="IU19" s="57"/>
    </row>
    <row r="20" spans="1:255" s="36" customFormat="1" ht="16.2" customHeight="1">
      <c r="A20" s="109" t="s">
        <v>355</v>
      </c>
      <c r="B20" s="55"/>
      <c r="C20" s="56"/>
      <c r="D20" s="95"/>
      <c r="E20" s="80" t="s">
        <v>198</v>
      </c>
      <c r="F20" s="76">
        <v>21</v>
      </c>
      <c r="G20" s="82" t="s">
        <v>199</v>
      </c>
      <c r="H20" s="48" t="s">
        <v>24</v>
      </c>
      <c r="I20" s="82" t="s">
        <v>18</v>
      </c>
      <c r="J20" s="48" t="s">
        <v>6</v>
      </c>
      <c r="K20" s="48" t="s">
        <v>21</v>
      </c>
      <c r="L20" s="104">
        <v>15</v>
      </c>
      <c r="M20" s="105">
        <f t="shared" si="0"/>
        <v>14.996871240000001</v>
      </c>
      <c r="N20" s="106">
        <f t="shared" si="1"/>
        <v>2.4049287600000002</v>
      </c>
      <c r="O20" s="106">
        <f t="shared" si="2"/>
        <v>17.401800000000001</v>
      </c>
      <c r="P20" s="106">
        <f t="shared" si="3"/>
        <v>0.53820000000000001</v>
      </c>
      <c r="Q20" s="106">
        <f t="shared" si="4"/>
        <v>17.940000000000001</v>
      </c>
      <c r="R20" s="106">
        <f t="shared" si="5"/>
        <v>5.98</v>
      </c>
      <c r="S20" s="99">
        <v>23.92</v>
      </c>
      <c r="T20" s="97">
        <f t="shared" si="6"/>
        <v>9.5680000000000014</v>
      </c>
      <c r="U20" s="97">
        <f t="shared" si="7"/>
        <v>1.3041184000000001</v>
      </c>
      <c r="V20" s="97">
        <f t="shared" si="8"/>
        <v>25.224118400000002</v>
      </c>
      <c r="W20" s="107">
        <f t="shared" si="9"/>
        <v>3.1287599999991755E-3</v>
      </c>
      <c r="X20" s="105">
        <f t="shared" si="10"/>
        <v>0</v>
      </c>
      <c r="Y20" s="106">
        <f t="shared" si="11"/>
        <v>0</v>
      </c>
      <c r="Z20" s="106">
        <f t="shared" si="12"/>
        <v>0</v>
      </c>
      <c r="AA20" s="106">
        <f t="shared" si="13"/>
        <v>0</v>
      </c>
      <c r="AB20" s="106">
        <f t="shared" si="17"/>
        <v>0</v>
      </c>
      <c r="AC20" s="106" t="s">
        <v>357</v>
      </c>
      <c r="AD20" s="106" t="s">
        <v>357</v>
      </c>
      <c r="AE20" s="106" t="s">
        <v>357</v>
      </c>
      <c r="AF20" s="106">
        <f t="shared" si="14"/>
        <v>0</v>
      </c>
      <c r="AG20" s="106">
        <f t="shared" si="15"/>
        <v>0</v>
      </c>
      <c r="AH20" s="108"/>
      <c r="AI20" s="107">
        <f t="shared" si="16"/>
        <v>0</v>
      </c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</row>
    <row r="21" spans="1:255" s="36" customFormat="1" ht="16.2" customHeight="1">
      <c r="A21" s="109" t="s">
        <v>355</v>
      </c>
      <c r="B21" s="55"/>
      <c r="C21" s="56"/>
      <c r="D21" s="95"/>
      <c r="E21" s="80" t="s">
        <v>200</v>
      </c>
      <c r="F21" s="76">
        <v>22</v>
      </c>
      <c r="G21" s="82" t="s">
        <v>201</v>
      </c>
      <c r="H21" s="48" t="s">
        <v>25</v>
      </c>
      <c r="I21" s="82" t="s">
        <v>18</v>
      </c>
      <c r="J21" s="48" t="s">
        <v>10</v>
      </c>
      <c r="K21" s="48" t="s">
        <v>21</v>
      </c>
      <c r="L21" s="104">
        <v>15</v>
      </c>
      <c r="M21" s="105">
        <f t="shared" si="0"/>
        <v>14.996871240000001</v>
      </c>
      <c r="N21" s="106">
        <f t="shared" si="1"/>
        <v>2.4049287600000002</v>
      </c>
      <c r="O21" s="106">
        <f t="shared" si="2"/>
        <v>17.401800000000001</v>
      </c>
      <c r="P21" s="106">
        <f t="shared" si="3"/>
        <v>0.53820000000000001</v>
      </c>
      <c r="Q21" s="106">
        <f t="shared" si="4"/>
        <v>17.940000000000001</v>
      </c>
      <c r="R21" s="106">
        <f t="shared" si="5"/>
        <v>5.98</v>
      </c>
      <c r="S21" s="99">
        <v>23.92</v>
      </c>
      <c r="T21" s="97">
        <f t="shared" si="6"/>
        <v>9.5680000000000014</v>
      </c>
      <c r="U21" s="97">
        <f t="shared" si="7"/>
        <v>1.3041184000000001</v>
      </c>
      <c r="V21" s="97">
        <f t="shared" si="8"/>
        <v>25.224118400000002</v>
      </c>
      <c r="W21" s="107">
        <f t="shared" si="9"/>
        <v>3.1287599999991755E-3</v>
      </c>
      <c r="X21" s="105">
        <f t="shared" si="10"/>
        <v>0</v>
      </c>
      <c r="Y21" s="106">
        <f t="shared" si="11"/>
        <v>0</v>
      </c>
      <c r="Z21" s="106">
        <f t="shared" si="12"/>
        <v>0</v>
      </c>
      <c r="AA21" s="106">
        <f t="shared" si="13"/>
        <v>0</v>
      </c>
      <c r="AB21" s="106">
        <f t="shared" si="17"/>
        <v>0</v>
      </c>
      <c r="AC21" s="106" t="s">
        <v>357</v>
      </c>
      <c r="AD21" s="106" t="s">
        <v>357</v>
      </c>
      <c r="AE21" s="106" t="s">
        <v>357</v>
      </c>
      <c r="AF21" s="106">
        <f t="shared" si="14"/>
        <v>0</v>
      </c>
      <c r="AG21" s="106">
        <f t="shared" si="15"/>
        <v>0</v>
      </c>
      <c r="AH21" s="108"/>
      <c r="AI21" s="107">
        <f t="shared" si="16"/>
        <v>0</v>
      </c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</row>
    <row r="22" spans="1:255" s="36" customFormat="1" ht="16.2" customHeight="1">
      <c r="A22" s="109" t="s">
        <v>355</v>
      </c>
      <c r="B22" s="55"/>
      <c r="C22" s="56"/>
      <c r="D22" s="95"/>
      <c r="E22" s="80" t="s">
        <v>202</v>
      </c>
      <c r="F22" s="76">
        <v>23</v>
      </c>
      <c r="G22" s="82" t="s">
        <v>203</v>
      </c>
      <c r="H22" s="48" t="s">
        <v>26</v>
      </c>
      <c r="I22" s="82" t="s">
        <v>9</v>
      </c>
      <c r="J22" s="48" t="s">
        <v>6</v>
      </c>
      <c r="K22" s="48" t="s">
        <v>7</v>
      </c>
      <c r="L22" s="104">
        <v>54.45000000000001</v>
      </c>
      <c r="M22" s="105">
        <f t="shared" si="0"/>
        <v>54.468987441000003</v>
      </c>
      <c r="N22" s="106">
        <f t="shared" si="1"/>
        <v>8.7347575590000002</v>
      </c>
      <c r="O22" s="106">
        <f t="shared" si="2"/>
        <v>63.203745000000005</v>
      </c>
      <c r="P22" s="106">
        <f t="shared" si="3"/>
        <v>1.954755</v>
      </c>
      <c r="Q22" s="106">
        <f t="shared" si="4"/>
        <v>65.158500000000004</v>
      </c>
      <c r="R22" s="106">
        <f t="shared" si="5"/>
        <v>21.719500000000004</v>
      </c>
      <c r="S22" s="99">
        <v>86.878000000000014</v>
      </c>
      <c r="T22" s="97">
        <f t="shared" si="6"/>
        <v>34.751200000000004</v>
      </c>
      <c r="U22" s="97">
        <f t="shared" si="7"/>
        <v>4.7365885600000004</v>
      </c>
      <c r="V22" s="97">
        <f t="shared" si="8"/>
        <v>91.614588560000016</v>
      </c>
      <c r="W22" s="107">
        <f t="shared" si="9"/>
        <v>-1.8987440999993055E-2</v>
      </c>
      <c r="X22" s="105">
        <f t="shared" si="10"/>
        <v>0</v>
      </c>
      <c r="Y22" s="106">
        <f t="shared" si="11"/>
        <v>0</v>
      </c>
      <c r="Z22" s="106">
        <f t="shared" si="12"/>
        <v>0</v>
      </c>
      <c r="AA22" s="106">
        <f t="shared" si="13"/>
        <v>0</v>
      </c>
      <c r="AB22" s="106">
        <f t="shared" si="17"/>
        <v>0</v>
      </c>
      <c r="AC22" s="106" t="s">
        <v>357</v>
      </c>
      <c r="AD22" s="106" t="s">
        <v>357</v>
      </c>
      <c r="AE22" s="106" t="s">
        <v>357</v>
      </c>
      <c r="AF22" s="106">
        <f t="shared" si="14"/>
        <v>0</v>
      </c>
      <c r="AG22" s="106">
        <f t="shared" si="15"/>
        <v>0</v>
      </c>
      <c r="AH22" s="108"/>
      <c r="AI22" s="107">
        <f t="shared" si="16"/>
        <v>0</v>
      </c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  <c r="IU22" s="57"/>
    </row>
    <row r="23" spans="1:255" s="36" customFormat="1" ht="16.2" customHeight="1">
      <c r="A23" s="109" t="s">
        <v>355</v>
      </c>
      <c r="B23" s="55"/>
      <c r="C23" s="56"/>
      <c r="D23" s="95"/>
      <c r="E23" s="80" t="s">
        <v>204</v>
      </c>
      <c r="F23" s="76">
        <v>24</v>
      </c>
      <c r="G23" s="82" t="s">
        <v>120</v>
      </c>
      <c r="H23" s="48" t="s">
        <v>82</v>
      </c>
      <c r="I23" s="82" t="s">
        <v>9</v>
      </c>
      <c r="J23" s="48" t="s">
        <v>6</v>
      </c>
      <c r="K23" s="48" t="s">
        <v>7</v>
      </c>
      <c r="L23" s="104">
        <v>72.600000000000009</v>
      </c>
      <c r="M23" s="105">
        <f t="shared" si="0"/>
        <v>72.600029221500009</v>
      </c>
      <c r="N23" s="106">
        <f t="shared" si="1"/>
        <v>11.642288278500001</v>
      </c>
      <c r="O23" s="106">
        <f t="shared" si="2"/>
        <v>84.242317500000013</v>
      </c>
      <c r="P23" s="106">
        <f t="shared" si="3"/>
        <v>2.6054325000000005</v>
      </c>
      <c r="Q23" s="106">
        <f t="shared" si="4"/>
        <v>86.847750000000019</v>
      </c>
      <c r="R23" s="106">
        <f t="shared" si="5"/>
        <v>28.949250000000006</v>
      </c>
      <c r="S23" s="99">
        <v>115.79700000000003</v>
      </c>
      <c r="T23" s="97">
        <f t="shared" si="6"/>
        <v>46.31880000000001</v>
      </c>
      <c r="U23" s="97">
        <f t="shared" si="7"/>
        <v>6.3132524400000012</v>
      </c>
      <c r="V23" s="97">
        <f t="shared" si="8"/>
        <v>122.11025244000002</v>
      </c>
      <c r="W23" s="107">
        <f t="shared" si="9"/>
        <v>-2.9221500000176093E-5</v>
      </c>
      <c r="X23" s="105">
        <f t="shared" si="10"/>
        <v>0</v>
      </c>
      <c r="Y23" s="106">
        <f t="shared" si="11"/>
        <v>0</v>
      </c>
      <c r="Z23" s="106">
        <f t="shared" si="12"/>
        <v>0</v>
      </c>
      <c r="AA23" s="106">
        <f t="shared" si="13"/>
        <v>0</v>
      </c>
      <c r="AB23" s="106">
        <f t="shared" si="17"/>
        <v>0</v>
      </c>
      <c r="AC23" s="106" t="s">
        <v>357</v>
      </c>
      <c r="AD23" s="106" t="s">
        <v>357</v>
      </c>
      <c r="AE23" s="106" t="s">
        <v>357</v>
      </c>
      <c r="AF23" s="106">
        <f t="shared" si="14"/>
        <v>0</v>
      </c>
      <c r="AG23" s="106">
        <f t="shared" si="15"/>
        <v>0</v>
      </c>
      <c r="AH23" s="108"/>
      <c r="AI23" s="107">
        <f t="shared" si="16"/>
        <v>0</v>
      </c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</row>
    <row r="24" spans="1:255" s="36" customFormat="1" ht="16.2" customHeight="1">
      <c r="A24" s="109" t="s">
        <v>355</v>
      </c>
      <c r="B24" s="55" t="s">
        <v>111</v>
      </c>
      <c r="C24" s="56" t="s">
        <v>114</v>
      </c>
      <c r="D24" s="95"/>
      <c r="E24" s="80" t="s">
        <v>205</v>
      </c>
      <c r="F24" s="76">
        <v>25</v>
      </c>
      <c r="G24" s="82" t="s">
        <v>206</v>
      </c>
      <c r="H24" s="48" t="s">
        <v>207</v>
      </c>
      <c r="I24" s="82" t="s">
        <v>27</v>
      </c>
      <c r="J24" s="48" t="s">
        <v>28</v>
      </c>
      <c r="K24" s="48" t="s">
        <v>29</v>
      </c>
      <c r="L24" s="104">
        <v>60.500000000000014</v>
      </c>
      <c r="M24" s="105">
        <f t="shared" si="0"/>
        <v>60.537955401000005</v>
      </c>
      <c r="N24" s="106">
        <f t="shared" si="1"/>
        <v>9.7079895989999994</v>
      </c>
      <c r="O24" s="106">
        <f t="shared" si="2"/>
        <v>70.245945000000006</v>
      </c>
      <c r="P24" s="106">
        <f t="shared" si="3"/>
        <v>2.172555</v>
      </c>
      <c r="Q24" s="106">
        <f t="shared" si="4"/>
        <v>72.418500000000009</v>
      </c>
      <c r="R24" s="106">
        <f t="shared" si="5"/>
        <v>24.139500000000002</v>
      </c>
      <c r="S24" s="99">
        <v>96.558000000000007</v>
      </c>
      <c r="T24" s="97">
        <f t="shared" si="6"/>
        <v>38.623200000000004</v>
      </c>
      <c r="U24" s="97">
        <f t="shared" si="7"/>
        <v>5.2643421600000009</v>
      </c>
      <c r="V24" s="97">
        <f t="shared" si="8"/>
        <v>101.82234216000001</v>
      </c>
      <c r="W24" s="107">
        <f t="shared" si="9"/>
        <v>-3.7955400999990729E-2</v>
      </c>
      <c r="X24" s="105">
        <f t="shared" si="10"/>
        <v>0</v>
      </c>
      <c r="Y24" s="106">
        <f t="shared" si="11"/>
        <v>0</v>
      </c>
      <c r="Z24" s="106">
        <f t="shared" si="12"/>
        <v>0</v>
      </c>
      <c r="AA24" s="106">
        <f t="shared" si="13"/>
        <v>0</v>
      </c>
      <c r="AB24" s="106">
        <f t="shared" si="17"/>
        <v>0</v>
      </c>
      <c r="AC24" s="106" t="s">
        <v>357</v>
      </c>
      <c r="AD24" s="106" t="s">
        <v>357</v>
      </c>
      <c r="AE24" s="106" t="s">
        <v>357</v>
      </c>
      <c r="AF24" s="106">
        <f t="shared" si="14"/>
        <v>0</v>
      </c>
      <c r="AG24" s="106">
        <f t="shared" si="15"/>
        <v>0</v>
      </c>
      <c r="AH24" s="108"/>
      <c r="AI24" s="107">
        <f t="shared" si="16"/>
        <v>0</v>
      </c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  <c r="IU24" s="57"/>
    </row>
    <row r="25" spans="1:255" s="36" customFormat="1" ht="16.2" customHeight="1">
      <c r="A25" s="109" t="s">
        <v>355</v>
      </c>
      <c r="B25" s="55" t="s">
        <v>111</v>
      </c>
      <c r="C25" s="56" t="s">
        <v>114</v>
      </c>
      <c r="D25" s="95"/>
      <c r="E25" s="80" t="s">
        <v>208</v>
      </c>
      <c r="F25" s="76">
        <v>26</v>
      </c>
      <c r="G25" s="82" t="s">
        <v>209</v>
      </c>
      <c r="H25" s="48" t="s">
        <v>210</v>
      </c>
      <c r="I25" s="82" t="s">
        <v>27</v>
      </c>
      <c r="J25" s="48" t="s">
        <v>28</v>
      </c>
      <c r="K25" s="48" t="s">
        <v>16</v>
      </c>
      <c r="L25" s="104">
        <v>72.600000000000009</v>
      </c>
      <c r="M25" s="105">
        <f t="shared" si="0"/>
        <v>72.600029221500009</v>
      </c>
      <c r="N25" s="106">
        <f t="shared" si="1"/>
        <v>11.642288278500001</v>
      </c>
      <c r="O25" s="106">
        <f t="shared" si="2"/>
        <v>84.242317500000013</v>
      </c>
      <c r="P25" s="106">
        <f t="shared" si="3"/>
        <v>2.6054325000000005</v>
      </c>
      <c r="Q25" s="106">
        <f t="shared" si="4"/>
        <v>86.847750000000019</v>
      </c>
      <c r="R25" s="106">
        <f t="shared" si="5"/>
        <v>28.949250000000006</v>
      </c>
      <c r="S25" s="99">
        <v>115.79700000000003</v>
      </c>
      <c r="T25" s="97">
        <f t="shared" si="6"/>
        <v>46.31880000000001</v>
      </c>
      <c r="U25" s="97">
        <f t="shared" si="7"/>
        <v>6.3132524400000012</v>
      </c>
      <c r="V25" s="97">
        <f t="shared" si="8"/>
        <v>122.11025244000002</v>
      </c>
      <c r="W25" s="107">
        <f t="shared" si="9"/>
        <v>-2.9221500000176093E-5</v>
      </c>
      <c r="X25" s="105">
        <f t="shared" si="10"/>
        <v>0</v>
      </c>
      <c r="Y25" s="106">
        <f t="shared" si="11"/>
        <v>0</v>
      </c>
      <c r="Z25" s="106">
        <f t="shared" si="12"/>
        <v>0</v>
      </c>
      <c r="AA25" s="106">
        <f t="shared" si="13"/>
        <v>0</v>
      </c>
      <c r="AB25" s="106">
        <f t="shared" si="17"/>
        <v>0</v>
      </c>
      <c r="AC25" s="106" t="s">
        <v>357</v>
      </c>
      <c r="AD25" s="106" t="s">
        <v>357</v>
      </c>
      <c r="AE25" s="106" t="s">
        <v>357</v>
      </c>
      <c r="AF25" s="106">
        <f t="shared" si="14"/>
        <v>0</v>
      </c>
      <c r="AG25" s="106">
        <f t="shared" si="15"/>
        <v>0</v>
      </c>
      <c r="AH25" s="108"/>
      <c r="AI25" s="107">
        <f t="shared" si="16"/>
        <v>0</v>
      </c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</row>
    <row r="26" spans="1:255" s="36" customFormat="1">
      <c r="A26" s="109" t="s">
        <v>355</v>
      </c>
      <c r="B26" s="55"/>
      <c r="C26" s="56"/>
      <c r="D26" s="95"/>
      <c r="E26" s="80" t="s">
        <v>211</v>
      </c>
      <c r="F26" s="76">
        <v>28</v>
      </c>
      <c r="G26" s="82" t="s">
        <v>212</v>
      </c>
      <c r="H26" s="48" t="s">
        <v>213</v>
      </c>
      <c r="I26" s="82" t="s">
        <v>27</v>
      </c>
      <c r="J26" s="48" t="s">
        <v>28</v>
      </c>
      <c r="K26" s="48" t="s">
        <v>15</v>
      </c>
      <c r="L26" s="104">
        <v>72.600000000000009</v>
      </c>
      <c r="M26" s="105">
        <f t="shared" si="0"/>
        <v>72.600029221500009</v>
      </c>
      <c r="N26" s="106">
        <f t="shared" si="1"/>
        <v>11.642288278500001</v>
      </c>
      <c r="O26" s="106">
        <f t="shared" si="2"/>
        <v>84.242317500000013</v>
      </c>
      <c r="P26" s="106">
        <f t="shared" si="3"/>
        <v>2.6054325000000005</v>
      </c>
      <c r="Q26" s="106">
        <f t="shared" si="4"/>
        <v>86.847750000000019</v>
      </c>
      <c r="R26" s="106">
        <f t="shared" si="5"/>
        <v>28.949250000000006</v>
      </c>
      <c r="S26" s="99">
        <v>115.79700000000003</v>
      </c>
      <c r="T26" s="97">
        <f t="shared" si="6"/>
        <v>46.31880000000001</v>
      </c>
      <c r="U26" s="97">
        <f t="shared" si="7"/>
        <v>6.3132524400000012</v>
      </c>
      <c r="V26" s="97">
        <f t="shared" si="8"/>
        <v>122.11025244000002</v>
      </c>
      <c r="W26" s="107">
        <f t="shared" si="9"/>
        <v>-2.9221500000176093E-5</v>
      </c>
      <c r="X26" s="105">
        <f t="shared" si="10"/>
        <v>0</v>
      </c>
      <c r="Y26" s="106">
        <f t="shared" si="11"/>
        <v>0</v>
      </c>
      <c r="Z26" s="106">
        <f t="shared" si="12"/>
        <v>0</v>
      </c>
      <c r="AA26" s="106">
        <f t="shared" si="13"/>
        <v>0</v>
      </c>
      <c r="AB26" s="106">
        <f t="shared" si="17"/>
        <v>0</v>
      </c>
      <c r="AC26" s="106" t="s">
        <v>357</v>
      </c>
      <c r="AD26" s="106" t="s">
        <v>357</v>
      </c>
      <c r="AE26" s="106" t="s">
        <v>357</v>
      </c>
      <c r="AF26" s="106">
        <f t="shared" si="14"/>
        <v>0</v>
      </c>
      <c r="AG26" s="106">
        <f t="shared" si="15"/>
        <v>0</v>
      </c>
      <c r="AH26" s="108"/>
      <c r="AI26" s="107">
        <f t="shared" si="16"/>
        <v>0</v>
      </c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</row>
    <row r="27" spans="1:255" s="36" customFormat="1" ht="16.2" customHeight="1">
      <c r="A27" s="109" t="s">
        <v>355</v>
      </c>
      <c r="B27" s="55"/>
      <c r="C27" s="56"/>
      <c r="D27" s="95"/>
      <c r="E27" s="80" t="s">
        <v>214</v>
      </c>
      <c r="F27" s="76">
        <v>29</v>
      </c>
      <c r="G27" s="89" t="s">
        <v>215</v>
      </c>
      <c r="H27" s="89" t="s">
        <v>216</v>
      </c>
      <c r="I27" s="82" t="s">
        <v>27</v>
      </c>
      <c r="J27" s="48" t="s">
        <v>28</v>
      </c>
      <c r="K27" s="48" t="s">
        <v>21</v>
      </c>
      <c r="L27" s="104">
        <v>88</v>
      </c>
      <c r="M27" s="105">
        <f t="shared" si="0"/>
        <v>88.000035420000003</v>
      </c>
      <c r="N27" s="106">
        <f t="shared" si="1"/>
        <v>14.111864579999999</v>
      </c>
      <c r="O27" s="106">
        <f t="shared" si="2"/>
        <v>102.11190000000001</v>
      </c>
      <c r="P27" s="106">
        <f t="shared" si="3"/>
        <v>3.1581000000000001</v>
      </c>
      <c r="Q27" s="106">
        <f t="shared" si="4"/>
        <v>105.27000000000001</v>
      </c>
      <c r="R27" s="106">
        <f t="shared" si="5"/>
        <v>35.090000000000003</v>
      </c>
      <c r="S27" s="99">
        <v>140.36000000000001</v>
      </c>
      <c r="T27" s="97">
        <f t="shared" si="6"/>
        <v>56.144000000000005</v>
      </c>
      <c r="U27" s="97">
        <f t="shared" si="7"/>
        <v>7.6524272000000009</v>
      </c>
      <c r="V27" s="97">
        <f t="shared" si="8"/>
        <v>148.01242720000002</v>
      </c>
      <c r="W27" s="107">
        <f t="shared" si="9"/>
        <v>-3.5420000003227869E-5</v>
      </c>
      <c r="X27" s="105">
        <f t="shared" si="10"/>
        <v>0</v>
      </c>
      <c r="Y27" s="106">
        <f t="shared" si="11"/>
        <v>0</v>
      </c>
      <c r="Z27" s="106">
        <f t="shared" si="12"/>
        <v>0</v>
      </c>
      <c r="AA27" s="106">
        <f t="shared" si="13"/>
        <v>0</v>
      </c>
      <c r="AB27" s="106">
        <f t="shared" si="17"/>
        <v>0</v>
      </c>
      <c r="AC27" s="106" t="s">
        <v>357</v>
      </c>
      <c r="AD27" s="106" t="s">
        <v>357</v>
      </c>
      <c r="AE27" s="106" t="s">
        <v>357</v>
      </c>
      <c r="AF27" s="106">
        <f t="shared" si="14"/>
        <v>0</v>
      </c>
      <c r="AG27" s="106">
        <f t="shared" si="15"/>
        <v>0</v>
      </c>
      <c r="AH27" s="108"/>
      <c r="AI27" s="107">
        <f t="shared" si="16"/>
        <v>0</v>
      </c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</row>
    <row r="28" spans="1:255" s="44" customFormat="1">
      <c r="A28" s="109" t="s">
        <v>355</v>
      </c>
      <c r="B28" s="55"/>
      <c r="C28" s="56"/>
      <c r="D28" s="95"/>
      <c r="E28" s="80" t="s">
        <v>217</v>
      </c>
      <c r="F28" s="76">
        <v>30</v>
      </c>
      <c r="G28" s="89" t="s">
        <v>218</v>
      </c>
      <c r="H28" s="89" t="s">
        <v>219</v>
      </c>
      <c r="I28" s="82" t="s">
        <v>27</v>
      </c>
      <c r="J28" s="48" t="s">
        <v>28</v>
      </c>
      <c r="K28" s="48" t="s">
        <v>30</v>
      </c>
      <c r="L28" s="104">
        <v>121.00000000000003</v>
      </c>
      <c r="M28" s="105">
        <f t="shared" si="0"/>
        <v>121.00004870250002</v>
      </c>
      <c r="N28" s="106">
        <f t="shared" si="1"/>
        <v>19.403813797500003</v>
      </c>
      <c r="O28" s="106">
        <f t="shared" si="2"/>
        <v>140.40386250000003</v>
      </c>
      <c r="P28" s="106">
        <f t="shared" si="3"/>
        <v>4.342387500000001</v>
      </c>
      <c r="Q28" s="106">
        <f t="shared" si="4"/>
        <v>144.74625000000003</v>
      </c>
      <c r="R28" s="106">
        <f t="shared" si="5"/>
        <v>48.248750000000008</v>
      </c>
      <c r="S28" s="99">
        <v>192.99500000000003</v>
      </c>
      <c r="T28" s="97">
        <f t="shared" si="6"/>
        <v>77.198000000000022</v>
      </c>
      <c r="U28" s="97">
        <f t="shared" si="7"/>
        <v>10.522087400000004</v>
      </c>
      <c r="V28" s="97">
        <f t="shared" si="8"/>
        <v>203.51708740000004</v>
      </c>
      <c r="W28" s="107">
        <f t="shared" si="9"/>
        <v>-4.8702499995556536E-5</v>
      </c>
      <c r="X28" s="105">
        <f t="shared" si="10"/>
        <v>0</v>
      </c>
      <c r="Y28" s="106">
        <f t="shared" si="11"/>
        <v>0</v>
      </c>
      <c r="Z28" s="106">
        <f t="shared" si="12"/>
        <v>0</v>
      </c>
      <c r="AA28" s="106">
        <f t="shared" si="13"/>
        <v>0</v>
      </c>
      <c r="AB28" s="106">
        <f t="shared" si="17"/>
        <v>0</v>
      </c>
      <c r="AC28" s="106" t="s">
        <v>357</v>
      </c>
      <c r="AD28" s="106" t="s">
        <v>357</v>
      </c>
      <c r="AE28" s="106" t="s">
        <v>357</v>
      </c>
      <c r="AF28" s="106">
        <f t="shared" si="14"/>
        <v>0</v>
      </c>
      <c r="AG28" s="106">
        <f t="shared" si="15"/>
        <v>0</v>
      </c>
      <c r="AH28" s="108"/>
      <c r="AI28" s="107">
        <f t="shared" si="16"/>
        <v>0</v>
      </c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</row>
    <row r="29" spans="1:255" s="36" customFormat="1" ht="16.2" customHeight="1">
      <c r="A29" s="109" t="s">
        <v>355</v>
      </c>
      <c r="B29" s="55"/>
      <c r="C29" s="56"/>
      <c r="D29" s="95"/>
      <c r="E29" s="80" t="s">
        <v>220</v>
      </c>
      <c r="F29" s="76">
        <v>31</v>
      </c>
      <c r="G29" s="89" t="s">
        <v>221</v>
      </c>
      <c r="H29" s="89" t="s">
        <v>222</v>
      </c>
      <c r="I29" s="90" t="s">
        <v>121</v>
      </c>
      <c r="J29" s="82" t="s">
        <v>28</v>
      </c>
      <c r="K29" s="103" t="s">
        <v>112</v>
      </c>
      <c r="L29" s="104">
        <v>150</v>
      </c>
      <c r="M29" s="105">
        <f t="shared" si="0"/>
        <v>149.99379078000001</v>
      </c>
      <c r="N29" s="106">
        <f t="shared" si="1"/>
        <v>24.053309219999999</v>
      </c>
      <c r="O29" s="106">
        <f t="shared" si="2"/>
        <v>174.0471</v>
      </c>
      <c r="P29" s="106">
        <f t="shared" si="3"/>
        <v>5.3829000000000002</v>
      </c>
      <c r="Q29" s="106">
        <f t="shared" si="4"/>
        <v>179.43</v>
      </c>
      <c r="R29" s="106">
        <f t="shared" si="5"/>
        <v>59.81</v>
      </c>
      <c r="S29" s="99">
        <v>239.24</v>
      </c>
      <c r="T29" s="97">
        <f t="shared" si="6"/>
        <v>95.696000000000012</v>
      </c>
      <c r="U29" s="97">
        <f t="shared" si="7"/>
        <v>13.043364800000003</v>
      </c>
      <c r="V29" s="97">
        <f t="shared" si="8"/>
        <v>252.28336480000002</v>
      </c>
      <c r="W29" s="107">
        <f t="shared" si="9"/>
        <v>6.2092199999881359E-3</v>
      </c>
      <c r="X29" s="105">
        <f t="shared" si="10"/>
        <v>0</v>
      </c>
      <c r="Y29" s="106">
        <f t="shared" si="11"/>
        <v>0</v>
      </c>
      <c r="Z29" s="106">
        <f t="shared" si="12"/>
        <v>0</v>
      </c>
      <c r="AA29" s="106">
        <f t="shared" si="13"/>
        <v>0</v>
      </c>
      <c r="AB29" s="106">
        <f t="shared" si="17"/>
        <v>0</v>
      </c>
      <c r="AC29" s="106" t="s">
        <v>357</v>
      </c>
      <c r="AD29" s="106" t="s">
        <v>357</v>
      </c>
      <c r="AE29" s="106" t="s">
        <v>357</v>
      </c>
      <c r="AF29" s="106">
        <f t="shared" si="14"/>
        <v>0</v>
      </c>
      <c r="AG29" s="106">
        <f t="shared" si="15"/>
        <v>0</v>
      </c>
      <c r="AH29" s="108"/>
      <c r="AI29" s="107">
        <f t="shared" si="16"/>
        <v>0</v>
      </c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</row>
    <row r="30" spans="1:255" s="36" customFormat="1">
      <c r="A30" s="109" t="s">
        <v>355</v>
      </c>
      <c r="B30" s="55"/>
      <c r="C30" s="56"/>
      <c r="D30" s="95"/>
      <c r="E30" s="80" t="s">
        <v>223</v>
      </c>
      <c r="F30" s="76">
        <v>32</v>
      </c>
      <c r="G30" s="82" t="s">
        <v>224</v>
      </c>
      <c r="H30" s="48" t="s">
        <v>225</v>
      </c>
      <c r="I30" s="82" t="s">
        <v>27</v>
      </c>
      <c r="J30" s="48" t="s">
        <v>28</v>
      </c>
      <c r="K30" s="48" t="s">
        <v>16</v>
      </c>
      <c r="L30" s="104">
        <v>72.600000000000009</v>
      </c>
      <c r="M30" s="105">
        <f t="shared" si="0"/>
        <v>72.600029221500009</v>
      </c>
      <c r="N30" s="106">
        <f t="shared" si="1"/>
        <v>11.642288278500001</v>
      </c>
      <c r="O30" s="106">
        <f t="shared" si="2"/>
        <v>84.242317500000013</v>
      </c>
      <c r="P30" s="106">
        <f t="shared" si="3"/>
        <v>2.6054325000000005</v>
      </c>
      <c r="Q30" s="106">
        <f t="shared" si="4"/>
        <v>86.847750000000019</v>
      </c>
      <c r="R30" s="106">
        <f t="shared" si="5"/>
        <v>28.949250000000006</v>
      </c>
      <c r="S30" s="99">
        <v>115.79700000000003</v>
      </c>
      <c r="T30" s="97">
        <f t="shared" si="6"/>
        <v>46.31880000000001</v>
      </c>
      <c r="U30" s="97">
        <f t="shared" si="7"/>
        <v>6.3132524400000012</v>
      </c>
      <c r="V30" s="97">
        <f t="shared" si="8"/>
        <v>122.11025244000002</v>
      </c>
      <c r="W30" s="107">
        <f t="shared" si="9"/>
        <v>-2.9221500000176093E-5</v>
      </c>
      <c r="X30" s="105">
        <f t="shared" si="10"/>
        <v>0</v>
      </c>
      <c r="Y30" s="106">
        <f t="shared" si="11"/>
        <v>0</v>
      </c>
      <c r="Z30" s="106">
        <f t="shared" si="12"/>
        <v>0</v>
      </c>
      <c r="AA30" s="106">
        <f t="shared" si="13"/>
        <v>0</v>
      </c>
      <c r="AB30" s="106">
        <f t="shared" si="17"/>
        <v>0</v>
      </c>
      <c r="AC30" s="106" t="s">
        <v>357</v>
      </c>
      <c r="AD30" s="106" t="s">
        <v>357</v>
      </c>
      <c r="AE30" s="106" t="s">
        <v>357</v>
      </c>
      <c r="AF30" s="106">
        <f t="shared" si="14"/>
        <v>0</v>
      </c>
      <c r="AG30" s="106">
        <f t="shared" si="15"/>
        <v>0</v>
      </c>
      <c r="AH30" s="108"/>
      <c r="AI30" s="107">
        <f t="shared" si="16"/>
        <v>0</v>
      </c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</row>
    <row r="31" spans="1:255" s="44" customFormat="1">
      <c r="A31" s="109" t="s">
        <v>355</v>
      </c>
      <c r="B31" s="55"/>
      <c r="C31" s="56"/>
      <c r="D31" s="95"/>
      <c r="E31" s="80" t="s">
        <v>226</v>
      </c>
      <c r="F31" s="76">
        <v>33</v>
      </c>
      <c r="G31" s="82" t="s">
        <v>227</v>
      </c>
      <c r="H31" s="48" t="s">
        <v>228</v>
      </c>
      <c r="I31" s="82" t="s">
        <v>27</v>
      </c>
      <c r="J31" s="48" t="s">
        <v>28</v>
      </c>
      <c r="K31" s="48" t="s">
        <v>101</v>
      </c>
      <c r="L31" s="104">
        <v>423.50000000000006</v>
      </c>
      <c r="M31" s="105">
        <f t="shared" si="0"/>
        <v>423.50017045875006</v>
      </c>
      <c r="N31" s="106">
        <f t="shared" si="1"/>
        <v>67.913348291250003</v>
      </c>
      <c r="O31" s="106">
        <f t="shared" si="2"/>
        <v>491.41351875000004</v>
      </c>
      <c r="P31" s="106">
        <f t="shared" si="3"/>
        <v>15.198356250000002</v>
      </c>
      <c r="Q31" s="106">
        <f t="shared" si="4"/>
        <v>506.61187500000005</v>
      </c>
      <c r="R31" s="106">
        <f t="shared" si="5"/>
        <v>168.87062500000002</v>
      </c>
      <c r="S31" s="99">
        <v>675.48250000000007</v>
      </c>
      <c r="T31" s="97">
        <f t="shared" si="6"/>
        <v>270.19300000000004</v>
      </c>
      <c r="U31" s="97">
        <f t="shared" si="7"/>
        <v>36.827305900000006</v>
      </c>
      <c r="V31" s="97">
        <f t="shared" si="8"/>
        <v>712.30980590000013</v>
      </c>
      <c r="W31" s="107">
        <f t="shared" si="9"/>
        <v>-1.7045875000576416E-4</v>
      </c>
      <c r="X31" s="105">
        <f t="shared" si="10"/>
        <v>0</v>
      </c>
      <c r="Y31" s="106">
        <f t="shared" si="11"/>
        <v>0</v>
      </c>
      <c r="Z31" s="106">
        <f t="shared" si="12"/>
        <v>0</v>
      </c>
      <c r="AA31" s="106">
        <f t="shared" si="13"/>
        <v>0</v>
      </c>
      <c r="AB31" s="106">
        <f t="shared" si="17"/>
        <v>0</v>
      </c>
      <c r="AC31" s="106" t="s">
        <v>357</v>
      </c>
      <c r="AD31" s="106" t="s">
        <v>357</v>
      </c>
      <c r="AE31" s="106" t="s">
        <v>357</v>
      </c>
      <c r="AF31" s="106">
        <f t="shared" si="14"/>
        <v>0</v>
      </c>
      <c r="AG31" s="106">
        <f t="shared" si="15"/>
        <v>0</v>
      </c>
      <c r="AH31" s="108"/>
      <c r="AI31" s="107">
        <f t="shared" si="16"/>
        <v>0</v>
      </c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  <c r="IU31" s="57"/>
    </row>
    <row r="32" spans="1:255" s="36" customFormat="1" ht="16.2" customHeight="1">
      <c r="A32" s="109" t="s">
        <v>355</v>
      </c>
      <c r="B32" s="55" t="s">
        <v>111</v>
      </c>
      <c r="C32" s="56"/>
      <c r="D32" s="95"/>
      <c r="E32" s="80" t="s">
        <v>229</v>
      </c>
      <c r="F32" s="76">
        <v>34</v>
      </c>
      <c r="G32" s="82" t="s">
        <v>230</v>
      </c>
      <c r="H32" s="48" t="s">
        <v>231</v>
      </c>
      <c r="I32" s="82" t="s">
        <v>27</v>
      </c>
      <c r="J32" s="48" t="s">
        <v>28</v>
      </c>
      <c r="K32" s="48" t="s">
        <v>31</v>
      </c>
      <c r="L32" s="104">
        <v>96.800000000000011</v>
      </c>
      <c r="M32" s="105">
        <f t="shared" si="0"/>
        <v>96.800038962000002</v>
      </c>
      <c r="N32" s="106">
        <f t="shared" si="1"/>
        <v>15.523051038</v>
      </c>
      <c r="O32" s="106">
        <f t="shared" si="2"/>
        <v>112.32309000000001</v>
      </c>
      <c r="P32" s="106">
        <f t="shared" si="3"/>
        <v>3.4739100000000001</v>
      </c>
      <c r="Q32" s="106">
        <f t="shared" si="4"/>
        <v>115.79700000000001</v>
      </c>
      <c r="R32" s="106">
        <f t="shared" si="5"/>
        <v>38.599000000000004</v>
      </c>
      <c r="S32" s="99">
        <v>154.39600000000002</v>
      </c>
      <c r="T32" s="97">
        <f t="shared" si="6"/>
        <v>61.758400000000009</v>
      </c>
      <c r="U32" s="97">
        <f t="shared" si="7"/>
        <v>8.4176699200000016</v>
      </c>
      <c r="V32" s="97">
        <f t="shared" si="8"/>
        <v>162.81366992000002</v>
      </c>
      <c r="W32" s="107">
        <f t="shared" si="9"/>
        <v>-3.8961999990760887E-5</v>
      </c>
      <c r="X32" s="105">
        <f t="shared" si="10"/>
        <v>0</v>
      </c>
      <c r="Y32" s="106">
        <f t="shared" si="11"/>
        <v>0</v>
      </c>
      <c r="Z32" s="106">
        <f t="shared" si="12"/>
        <v>0</v>
      </c>
      <c r="AA32" s="106">
        <f t="shared" si="13"/>
        <v>0</v>
      </c>
      <c r="AB32" s="106">
        <f t="shared" si="17"/>
        <v>0</v>
      </c>
      <c r="AC32" s="106" t="s">
        <v>357</v>
      </c>
      <c r="AD32" s="106" t="s">
        <v>357</v>
      </c>
      <c r="AE32" s="106" t="s">
        <v>357</v>
      </c>
      <c r="AF32" s="106">
        <f t="shared" si="14"/>
        <v>0</v>
      </c>
      <c r="AG32" s="106">
        <f t="shared" si="15"/>
        <v>0</v>
      </c>
      <c r="AH32" s="108"/>
      <c r="AI32" s="107">
        <f t="shared" si="16"/>
        <v>0</v>
      </c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</row>
    <row r="33" spans="1:255" s="36" customFormat="1" ht="16.2" customHeight="1">
      <c r="A33" s="109" t="s">
        <v>355</v>
      </c>
      <c r="B33" s="55"/>
      <c r="C33" s="56"/>
      <c r="D33" s="95"/>
      <c r="E33" s="80" t="s">
        <v>232</v>
      </c>
      <c r="F33" s="76">
        <v>35</v>
      </c>
      <c r="G33" s="82" t="s">
        <v>122</v>
      </c>
      <c r="H33" s="48" t="s">
        <v>233</v>
      </c>
      <c r="I33" s="82" t="s">
        <v>27</v>
      </c>
      <c r="J33" s="48" t="s">
        <v>28</v>
      </c>
      <c r="K33" s="48" t="s">
        <v>31</v>
      </c>
      <c r="L33" s="104">
        <v>121.00000000000003</v>
      </c>
      <c r="M33" s="105">
        <f t="shared" si="0"/>
        <v>121.00004870250002</v>
      </c>
      <c r="N33" s="106">
        <f t="shared" si="1"/>
        <v>19.403813797500003</v>
      </c>
      <c r="O33" s="106">
        <f t="shared" si="2"/>
        <v>140.40386250000003</v>
      </c>
      <c r="P33" s="106">
        <f t="shared" si="3"/>
        <v>4.342387500000001</v>
      </c>
      <c r="Q33" s="106">
        <f t="shared" si="4"/>
        <v>144.74625000000003</v>
      </c>
      <c r="R33" s="106">
        <f t="shared" si="5"/>
        <v>48.248750000000008</v>
      </c>
      <c r="S33" s="99">
        <v>192.99500000000003</v>
      </c>
      <c r="T33" s="97">
        <f t="shared" si="6"/>
        <v>77.198000000000022</v>
      </c>
      <c r="U33" s="97">
        <f t="shared" si="7"/>
        <v>10.522087400000004</v>
      </c>
      <c r="V33" s="97">
        <f t="shared" si="8"/>
        <v>203.51708740000004</v>
      </c>
      <c r="W33" s="107">
        <f t="shared" si="9"/>
        <v>-4.8702499995556536E-5</v>
      </c>
      <c r="X33" s="105">
        <f t="shared" si="10"/>
        <v>0</v>
      </c>
      <c r="Y33" s="106">
        <f t="shared" si="11"/>
        <v>0</v>
      </c>
      <c r="Z33" s="106">
        <f t="shared" si="12"/>
        <v>0</v>
      </c>
      <c r="AA33" s="106">
        <f t="shared" si="13"/>
        <v>0</v>
      </c>
      <c r="AB33" s="106">
        <f t="shared" si="17"/>
        <v>0</v>
      </c>
      <c r="AC33" s="106" t="s">
        <v>357</v>
      </c>
      <c r="AD33" s="106" t="s">
        <v>357</v>
      </c>
      <c r="AE33" s="106" t="s">
        <v>357</v>
      </c>
      <c r="AF33" s="106">
        <f t="shared" si="14"/>
        <v>0</v>
      </c>
      <c r="AG33" s="106">
        <f t="shared" si="15"/>
        <v>0</v>
      </c>
      <c r="AH33" s="108"/>
      <c r="AI33" s="107">
        <f t="shared" si="16"/>
        <v>0</v>
      </c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</row>
    <row r="34" spans="1:255" s="36" customFormat="1" ht="16.2" customHeight="1">
      <c r="A34" s="109" t="s">
        <v>355</v>
      </c>
      <c r="B34" s="55"/>
      <c r="C34" s="56"/>
      <c r="D34" s="95"/>
      <c r="E34" s="80" t="s">
        <v>234</v>
      </c>
      <c r="F34" s="76">
        <v>36</v>
      </c>
      <c r="G34" s="84" t="s">
        <v>235</v>
      </c>
      <c r="H34" s="85" t="s">
        <v>236</v>
      </c>
      <c r="I34" s="82" t="s">
        <v>27</v>
      </c>
      <c r="J34" s="48" t="s">
        <v>28</v>
      </c>
      <c r="K34" s="48" t="s">
        <v>16</v>
      </c>
      <c r="L34" s="104">
        <v>102.85000000000002</v>
      </c>
      <c r="M34" s="105">
        <f t="shared" si="0"/>
        <v>102.86900692200001</v>
      </c>
      <c r="N34" s="106">
        <f t="shared" si="1"/>
        <v>16.496283078000001</v>
      </c>
      <c r="O34" s="106">
        <f t="shared" si="2"/>
        <v>119.36529000000002</v>
      </c>
      <c r="P34" s="106">
        <f t="shared" si="3"/>
        <v>3.6917100000000005</v>
      </c>
      <c r="Q34" s="106">
        <f t="shared" si="4"/>
        <v>123.05700000000002</v>
      </c>
      <c r="R34" s="106">
        <f t="shared" si="5"/>
        <v>41.019000000000005</v>
      </c>
      <c r="S34" s="99">
        <v>164.07600000000002</v>
      </c>
      <c r="T34" s="97">
        <f t="shared" si="6"/>
        <v>65.630400000000009</v>
      </c>
      <c r="U34" s="97">
        <f t="shared" si="7"/>
        <v>8.9454235200000021</v>
      </c>
      <c r="V34" s="97">
        <f t="shared" si="8"/>
        <v>173.02142352000001</v>
      </c>
      <c r="W34" s="107">
        <f t="shared" si="9"/>
        <v>-1.9006921999988435E-2</v>
      </c>
      <c r="X34" s="105">
        <f t="shared" si="10"/>
        <v>0</v>
      </c>
      <c r="Y34" s="106">
        <f t="shared" si="11"/>
        <v>0</v>
      </c>
      <c r="Z34" s="106">
        <f t="shared" si="12"/>
        <v>0</v>
      </c>
      <c r="AA34" s="106">
        <f t="shared" si="13"/>
        <v>0</v>
      </c>
      <c r="AB34" s="106">
        <f t="shared" si="17"/>
        <v>0</v>
      </c>
      <c r="AC34" s="106" t="s">
        <v>357</v>
      </c>
      <c r="AD34" s="106" t="s">
        <v>357</v>
      </c>
      <c r="AE34" s="106" t="s">
        <v>357</v>
      </c>
      <c r="AF34" s="106">
        <f t="shared" si="14"/>
        <v>0</v>
      </c>
      <c r="AG34" s="106">
        <f t="shared" si="15"/>
        <v>0</v>
      </c>
      <c r="AH34" s="108"/>
      <c r="AI34" s="107">
        <f t="shared" si="16"/>
        <v>0</v>
      </c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  <c r="IU34" s="57"/>
    </row>
    <row r="35" spans="1:255" s="36" customFormat="1">
      <c r="A35" s="109" t="s">
        <v>355</v>
      </c>
      <c r="B35" s="55"/>
      <c r="C35" s="56"/>
      <c r="D35" s="95"/>
      <c r="E35" s="80" t="s">
        <v>237</v>
      </c>
      <c r="F35" s="76">
        <v>37</v>
      </c>
      <c r="G35" s="84" t="s">
        <v>123</v>
      </c>
      <c r="H35" s="85" t="s">
        <v>238</v>
      </c>
      <c r="I35" s="82" t="s">
        <v>27</v>
      </c>
      <c r="J35" s="48" t="s">
        <v>28</v>
      </c>
      <c r="K35" s="48" t="s">
        <v>31</v>
      </c>
      <c r="L35" s="104">
        <v>96.800000000000011</v>
      </c>
      <c r="M35" s="105">
        <f t="shared" si="0"/>
        <v>96.800038962000002</v>
      </c>
      <c r="N35" s="106">
        <f t="shared" si="1"/>
        <v>15.523051038</v>
      </c>
      <c r="O35" s="106">
        <f t="shared" si="2"/>
        <v>112.32309000000001</v>
      </c>
      <c r="P35" s="106">
        <f t="shared" si="3"/>
        <v>3.4739100000000001</v>
      </c>
      <c r="Q35" s="106">
        <f t="shared" si="4"/>
        <v>115.79700000000001</v>
      </c>
      <c r="R35" s="106">
        <f t="shared" si="5"/>
        <v>38.599000000000004</v>
      </c>
      <c r="S35" s="99">
        <v>154.39600000000002</v>
      </c>
      <c r="T35" s="97">
        <f t="shared" si="6"/>
        <v>61.758400000000009</v>
      </c>
      <c r="U35" s="97">
        <f t="shared" si="7"/>
        <v>8.4176699200000016</v>
      </c>
      <c r="V35" s="97">
        <f t="shared" si="8"/>
        <v>162.81366992000002</v>
      </c>
      <c r="W35" s="107">
        <f t="shared" si="9"/>
        <v>-3.8961999990760887E-5</v>
      </c>
      <c r="X35" s="105">
        <f t="shared" si="10"/>
        <v>0</v>
      </c>
      <c r="Y35" s="106">
        <f t="shared" si="11"/>
        <v>0</v>
      </c>
      <c r="Z35" s="106">
        <f t="shared" si="12"/>
        <v>0</v>
      </c>
      <c r="AA35" s="106">
        <f t="shared" si="13"/>
        <v>0</v>
      </c>
      <c r="AB35" s="106">
        <f t="shared" si="17"/>
        <v>0</v>
      </c>
      <c r="AC35" s="106" t="s">
        <v>357</v>
      </c>
      <c r="AD35" s="106" t="s">
        <v>357</v>
      </c>
      <c r="AE35" s="106" t="s">
        <v>357</v>
      </c>
      <c r="AF35" s="106">
        <f t="shared" si="14"/>
        <v>0</v>
      </c>
      <c r="AG35" s="106">
        <f t="shared" si="15"/>
        <v>0</v>
      </c>
      <c r="AH35" s="108"/>
      <c r="AI35" s="107">
        <f t="shared" si="16"/>
        <v>0</v>
      </c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</row>
    <row r="36" spans="1:255" s="36" customFormat="1" ht="16.2" customHeight="1">
      <c r="A36" s="109" t="s">
        <v>355</v>
      </c>
      <c r="B36" s="55"/>
      <c r="C36" s="56"/>
      <c r="D36" s="95"/>
      <c r="E36" s="80" t="s">
        <v>239</v>
      </c>
      <c r="F36" s="76">
        <v>38</v>
      </c>
      <c r="G36" s="82" t="s">
        <v>240</v>
      </c>
      <c r="H36" s="48" t="s">
        <v>241</v>
      </c>
      <c r="I36" s="82" t="s">
        <v>27</v>
      </c>
      <c r="J36" s="48" t="s">
        <v>28</v>
      </c>
      <c r="K36" s="48" t="s">
        <v>31</v>
      </c>
      <c r="L36" s="104">
        <v>108.90000000000002</v>
      </c>
      <c r="M36" s="105">
        <f t="shared" si="0"/>
        <v>108.93797488200001</v>
      </c>
      <c r="N36" s="106">
        <f t="shared" si="1"/>
        <v>17.469515118</v>
      </c>
      <c r="O36" s="106">
        <f t="shared" si="2"/>
        <v>126.40749000000001</v>
      </c>
      <c r="P36" s="106">
        <f t="shared" si="3"/>
        <v>3.90951</v>
      </c>
      <c r="Q36" s="106">
        <f t="shared" si="4"/>
        <v>130.31700000000001</v>
      </c>
      <c r="R36" s="106">
        <f t="shared" si="5"/>
        <v>43.439000000000007</v>
      </c>
      <c r="S36" s="99">
        <v>173.75600000000003</v>
      </c>
      <c r="T36" s="97">
        <f t="shared" si="6"/>
        <v>69.502400000000009</v>
      </c>
      <c r="U36" s="97">
        <f t="shared" si="7"/>
        <v>9.4731771200000008</v>
      </c>
      <c r="V36" s="97">
        <f t="shared" si="8"/>
        <v>183.22917712000003</v>
      </c>
      <c r="W36" s="107">
        <f t="shared" si="9"/>
        <v>-3.797488199998611E-2</v>
      </c>
      <c r="X36" s="105">
        <f t="shared" si="10"/>
        <v>0</v>
      </c>
      <c r="Y36" s="106">
        <f t="shared" si="11"/>
        <v>0</v>
      </c>
      <c r="Z36" s="106">
        <f t="shared" si="12"/>
        <v>0</v>
      </c>
      <c r="AA36" s="106">
        <f t="shared" si="13"/>
        <v>0</v>
      </c>
      <c r="AB36" s="106">
        <f t="shared" si="17"/>
        <v>0</v>
      </c>
      <c r="AC36" s="106" t="s">
        <v>357</v>
      </c>
      <c r="AD36" s="106" t="s">
        <v>357</v>
      </c>
      <c r="AE36" s="106" t="s">
        <v>357</v>
      </c>
      <c r="AF36" s="106">
        <f t="shared" si="14"/>
        <v>0</v>
      </c>
      <c r="AG36" s="106">
        <f t="shared" si="15"/>
        <v>0</v>
      </c>
      <c r="AH36" s="108"/>
      <c r="AI36" s="107">
        <f t="shared" si="16"/>
        <v>0</v>
      </c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</row>
    <row r="37" spans="1:255" s="36" customFormat="1" ht="16.2" customHeight="1">
      <c r="A37" s="109" t="s">
        <v>355</v>
      </c>
      <c r="B37" s="55"/>
      <c r="C37" s="56"/>
      <c r="D37" s="95" t="s">
        <v>356</v>
      </c>
      <c r="E37" s="80" t="s">
        <v>242</v>
      </c>
      <c r="F37" s="76">
        <v>39</v>
      </c>
      <c r="G37" s="90" t="s">
        <v>125</v>
      </c>
      <c r="H37" s="90" t="s">
        <v>243</v>
      </c>
      <c r="I37" s="82" t="s">
        <v>27</v>
      </c>
      <c r="J37" s="82" t="s">
        <v>28</v>
      </c>
      <c r="K37" s="103" t="s">
        <v>112</v>
      </c>
      <c r="L37" s="104">
        <v>88</v>
      </c>
      <c r="M37" s="105">
        <f t="shared" si="0"/>
        <v>88.000035420000003</v>
      </c>
      <c r="N37" s="106">
        <f t="shared" si="1"/>
        <v>14.111864579999999</v>
      </c>
      <c r="O37" s="106">
        <f t="shared" si="2"/>
        <v>102.11190000000001</v>
      </c>
      <c r="P37" s="106">
        <f t="shared" si="3"/>
        <v>3.1581000000000001</v>
      </c>
      <c r="Q37" s="106">
        <f t="shared" si="4"/>
        <v>105.27000000000001</v>
      </c>
      <c r="R37" s="106">
        <f t="shared" si="5"/>
        <v>35.090000000000003</v>
      </c>
      <c r="S37" s="99">
        <v>140.36000000000001</v>
      </c>
      <c r="T37" s="97">
        <f t="shared" si="6"/>
        <v>56.144000000000005</v>
      </c>
      <c r="U37" s="97">
        <f t="shared" si="7"/>
        <v>7.6524272000000009</v>
      </c>
      <c r="V37" s="97">
        <f t="shared" si="8"/>
        <v>148.01242720000002</v>
      </c>
      <c r="W37" s="107">
        <f t="shared" si="9"/>
        <v>-3.5420000003227869E-5</v>
      </c>
      <c r="X37" s="105">
        <f t="shared" si="10"/>
        <v>0</v>
      </c>
      <c r="Y37" s="106">
        <f t="shared" si="11"/>
        <v>0</v>
      </c>
      <c r="Z37" s="106">
        <f t="shared" si="12"/>
        <v>0</v>
      </c>
      <c r="AA37" s="106">
        <f t="shared" si="13"/>
        <v>0</v>
      </c>
      <c r="AB37" s="106">
        <f t="shared" si="17"/>
        <v>0</v>
      </c>
      <c r="AC37" s="106" t="s">
        <v>357</v>
      </c>
      <c r="AD37" s="106" t="s">
        <v>357</v>
      </c>
      <c r="AE37" s="106" t="s">
        <v>357</v>
      </c>
      <c r="AF37" s="106">
        <f t="shared" si="14"/>
        <v>0</v>
      </c>
      <c r="AG37" s="106">
        <f t="shared" si="15"/>
        <v>0</v>
      </c>
      <c r="AH37" s="108"/>
      <c r="AI37" s="107">
        <f t="shared" si="16"/>
        <v>0</v>
      </c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</row>
    <row r="38" spans="1:255" s="36" customFormat="1" ht="16.2" customHeight="1">
      <c r="A38" s="109" t="s">
        <v>355</v>
      </c>
      <c r="B38" s="55"/>
      <c r="C38" s="56"/>
      <c r="D38" s="95"/>
      <c r="E38" s="80" t="s">
        <v>244</v>
      </c>
      <c r="F38" s="76">
        <v>40</v>
      </c>
      <c r="G38" s="90" t="s">
        <v>126</v>
      </c>
      <c r="H38" s="90" t="s">
        <v>245</v>
      </c>
      <c r="I38" s="82" t="s">
        <v>27</v>
      </c>
      <c r="J38" s="82" t="s">
        <v>28</v>
      </c>
      <c r="K38" s="103" t="s">
        <v>112</v>
      </c>
      <c r="L38" s="104">
        <v>88</v>
      </c>
      <c r="M38" s="105">
        <f t="shared" si="0"/>
        <v>88.000035420000003</v>
      </c>
      <c r="N38" s="106">
        <f t="shared" si="1"/>
        <v>14.111864579999999</v>
      </c>
      <c r="O38" s="106">
        <f t="shared" si="2"/>
        <v>102.11190000000001</v>
      </c>
      <c r="P38" s="106">
        <f t="shared" si="3"/>
        <v>3.1581000000000001</v>
      </c>
      <c r="Q38" s="106">
        <f t="shared" si="4"/>
        <v>105.27000000000001</v>
      </c>
      <c r="R38" s="106">
        <f t="shared" si="5"/>
        <v>35.090000000000003</v>
      </c>
      <c r="S38" s="99">
        <v>140.36000000000001</v>
      </c>
      <c r="T38" s="97">
        <f t="shared" si="6"/>
        <v>56.144000000000005</v>
      </c>
      <c r="U38" s="97">
        <f t="shared" si="7"/>
        <v>7.6524272000000009</v>
      </c>
      <c r="V38" s="97">
        <f t="shared" si="8"/>
        <v>148.01242720000002</v>
      </c>
      <c r="W38" s="107">
        <f t="shared" si="9"/>
        <v>-3.5420000003227869E-5</v>
      </c>
      <c r="X38" s="105">
        <f t="shared" si="10"/>
        <v>0</v>
      </c>
      <c r="Y38" s="106">
        <f t="shared" si="11"/>
        <v>0</v>
      </c>
      <c r="Z38" s="106">
        <f t="shared" si="12"/>
        <v>0</v>
      </c>
      <c r="AA38" s="106">
        <f t="shared" si="13"/>
        <v>0</v>
      </c>
      <c r="AB38" s="106">
        <f t="shared" si="17"/>
        <v>0</v>
      </c>
      <c r="AC38" s="106" t="s">
        <v>357</v>
      </c>
      <c r="AD38" s="106" t="s">
        <v>357</v>
      </c>
      <c r="AE38" s="106" t="s">
        <v>357</v>
      </c>
      <c r="AF38" s="106">
        <f t="shared" si="14"/>
        <v>0</v>
      </c>
      <c r="AG38" s="106">
        <f t="shared" si="15"/>
        <v>0</v>
      </c>
      <c r="AH38" s="108"/>
      <c r="AI38" s="107">
        <f t="shared" si="16"/>
        <v>0</v>
      </c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  <c r="IL38" s="57"/>
      <c r="IM38" s="57"/>
      <c r="IN38" s="57"/>
      <c r="IO38" s="57"/>
      <c r="IP38" s="57"/>
      <c r="IQ38" s="57"/>
      <c r="IR38" s="57"/>
      <c r="IS38" s="57"/>
      <c r="IT38" s="57"/>
      <c r="IU38" s="57"/>
    </row>
    <row r="39" spans="1:255" s="36" customFormat="1" ht="16.2" customHeight="1">
      <c r="A39" s="109" t="s">
        <v>355</v>
      </c>
      <c r="B39" s="55"/>
      <c r="C39" s="56"/>
      <c r="D39" s="95"/>
      <c r="E39" s="80" t="s">
        <v>246</v>
      </c>
      <c r="F39" s="76">
        <v>41</v>
      </c>
      <c r="G39" s="82" t="s">
        <v>247</v>
      </c>
      <c r="H39" s="48" t="s">
        <v>248</v>
      </c>
      <c r="I39" s="82" t="s">
        <v>32</v>
      </c>
      <c r="J39" s="48" t="s">
        <v>6</v>
      </c>
      <c r="K39" s="48" t="s">
        <v>7</v>
      </c>
      <c r="L39" s="104">
        <v>18.150000000000002</v>
      </c>
      <c r="M39" s="105">
        <f t="shared" si="0"/>
        <v>18.206903880000002</v>
      </c>
      <c r="N39" s="106">
        <f t="shared" si="1"/>
        <v>2.9196961200000002</v>
      </c>
      <c r="O39" s="106">
        <f t="shared" si="2"/>
        <v>21.126600000000003</v>
      </c>
      <c r="P39" s="106">
        <f t="shared" si="3"/>
        <v>0.65340000000000009</v>
      </c>
      <c r="Q39" s="106">
        <f t="shared" si="4"/>
        <v>21.780000000000005</v>
      </c>
      <c r="R39" s="106">
        <f t="shared" si="5"/>
        <v>7.2600000000000016</v>
      </c>
      <c r="S39" s="99">
        <v>29.040000000000006</v>
      </c>
      <c r="T39" s="97">
        <f t="shared" si="6"/>
        <v>11.616000000000003</v>
      </c>
      <c r="U39" s="97">
        <f t="shared" si="7"/>
        <v>1.5832608000000006</v>
      </c>
      <c r="V39" s="97">
        <f t="shared" si="8"/>
        <v>30.623260800000008</v>
      </c>
      <c r="W39" s="107">
        <f t="shared" si="9"/>
        <v>-5.6903880000000129E-2</v>
      </c>
      <c r="X39" s="105">
        <f t="shared" si="10"/>
        <v>0</v>
      </c>
      <c r="Y39" s="106">
        <f t="shared" si="11"/>
        <v>0</v>
      </c>
      <c r="Z39" s="106">
        <f t="shared" si="12"/>
        <v>0</v>
      </c>
      <c r="AA39" s="106">
        <f t="shared" si="13"/>
        <v>0</v>
      </c>
      <c r="AB39" s="106">
        <f t="shared" si="17"/>
        <v>0</v>
      </c>
      <c r="AC39" s="106" t="s">
        <v>357</v>
      </c>
      <c r="AD39" s="106" t="s">
        <v>357</v>
      </c>
      <c r="AE39" s="106" t="s">
        <v>357</v>
      </c>
      <c r="AF39" s="106">
        <f t="shared" si="14"/>
        <v>0</v>
      </c>
      <c r="AG39" s="106">
        <f t="shared" si="15"/>
        <v>0</v>
      </c>
      <c r="AH39" s="108"/>
      <c r="AI39" s="107">
        <f t="shared" si="16"/>
        <v>0</v>
      </c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  <c r="IL39" s="57"/>
      <c r="IM39" s="57"/>
      <c r="IN39" s="57"/>
      <c r="IO39" s="57"/>
      <c r="IP39" s="57"/>
      <c r="IQ39" s="57"/>
      <c r="IR39" s="57"/>
      <c r="IS39" s="57"/>
      <c r="IT39" s="57"/>
      <c r="IU39" s="57"/>
    </row>
    <row r="40" spans="1:255" s="44" customFormat="1" ht="16.2" customHeight="1">
      <c r="A40" s="109" t="s">
        <v>355</v>
      </c>
      <c r="B40" s="55"/>
      <c r="C40" s="56"/>
      <c r="D40" s="95"/>
      <c r="E40" s="80" t="s">
        <v>249</v>
      </c>
      <c r="F40" s="76">
        <v>42</v>
      </c>
      <c r="G40" s="82" t="s">
        <v>250</v>
      </c>
      <c r="H40" s="48" t="s">
        <v>251</v>
      </c>
      <c r="I40" s="82" t="s">
        <v>32</v>
      </c>
      <c r="J40" s="48" t="s">
        <v>6</v>
      </c>
      <c r="K40" s="48" t="s">
        <v>15</v>
      </c>
      <c r="L40" s="104">
        <v>18.150000000000002</v>
      </c>
      <c r="M40" s="105">
        <f t="shared" si="0"/>
        <v>18.206903880000002</v>
      </c>
      <c r="N40" s="106">
        <f t="shared" si="1"/>
        <v>2.9196961200000002</v>
      </c>
      <c r="O40" s="106">
        <f t="shared" si="2"/>
        <v>21.126600000000003</v>
      </c>
      <c r="P40" s="106">
        <f t="shared" si="3"/>
        <v>0.65340000000000009</v>
      </c>
      <c r="Q40" s="106">
        <f t="shared" si="4"/>
        <v>21.780000000000005</v>
      </c>
      <c r="R40" s="106">
        <f t="shared" si="5"/>
        <v>7.2600000000000016</v>
      </c>
      <c r="S40" s="99">
        <v>29.040000000000006</v>
      </c>
      <c r="T40" s="97">
        <f t="shared" si="6"/>
        <v>11.616000000000003</v>
      </c>
      <c r="U40" s="97">
        <f t="shared" si="7"/>
        <v>1.5832608000000006</v>
      </c>
      <c r="V40" s="97">
        <f t="shared" si="8"/>
        <v>30.623260800000008</v>
      </c>
      <c r="W40" s="107">
        <f t="shared" si="9"/>
        <v>-5.6903880000000129E-2</v>
      </c>
      <c r="X40" s="105">
        <f t="shared" si="10"/>
        <v>0</v>
      </c>
      <c r="Y40" s="106">
        <f t="shared" si="11"/>
        <v>0</v>
      </c>
      <c r="Z40" s="106">
        <f t="shared" si="12"/>
        <v>0</v>
      </c>
      <c r="AA40" s="106">
        <f t="shared" si="13"/>
        <v>0</v>
      </c>
      <c r="AB40" s="106">
        <f t="shared" si="17"/>
        <v>0</v>
      </c>
      <c r="AC40" s="106" t="s">
        <v>357</v>
      </c>
      <c r="AD40" s="106" t="s">
        <v>357</v>
      </c>
      <c r="AE40" s="106" t="s">
        <v>357</v>
      </c>
      <c r="AF40" s="106">
        <f t="shared" si="14"/>
        <v>0</v>
      </c>
      <c r="AG40" s="106">
        <f t="shared" si="15"/>
        <v>0</v>
      </c>
      <c r="AH40" s="108"/>
      <c r="AI40" s="107">
        <f t="shared" si="16"/>
        <v>0</v>
      </c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  <c r="IL40" s="57"/>
      <c r="IM40" s="57"/>
      <c r="IN40" s="57"/>
      <c r="IO40" s="57"/>
      <c r="IP40" s="57"/>
      <c r="IQ40" s="57"/>
      <c r="IR40" s="57"/>
      <c r="IS40" s="57"/>
      <c r="IT40" s="57"/>
      <c r="IU40" s="57"/>
    </row>
    <row r="41" spans="1:255" s="36" customFormat="1" ht="16.2" customHeight="1">
      <c r="A41" s="109" t="s">
        <v>355</v>
      </c>
      <c r="B41" s="55"/>
      <c r="C41" s="56"/>
      <c r="D41" s="95"/>
      <c r="E41" s="80" t="s">
        <v>252</v>
      </c>
      <c r="F41" s="76">
        <v>43</v>
      </c>
      <c r="G41" s="82" t="s">
        <v>127</v>
      </c>
      <c r="H41" s="48" t="s">
        <v>253</v>
      </c>
      <c r="I41" s="82" t="s">
        <v>33</v>
      </c>
      <c r="J41" s="48" t="s">
        <v>6</v>
      </c>
      <c r="K41" s="48" t="s">
        <v>34</v>
      </c>
      <c r="L41" s="104">
        <v>10.89</v>
      </c>
      <c r="M41" s="105">
        <f t="shared" si="0"/>
        <v>10.924142328000002</v>
      </c>
      <c r="N41" s="106">
        <f t="shared" si="1"/>
        <v>1.751817672</v>
      </c>
      <c r="O41" s="106">
        <f t="shared" si="2"/>
        <v>12.675960000000002</v>
      </c>
      <c r="P41" s="106">
        <f t="shared" si="3"/>
        <v>0.39204</v>
      </c>
      <c r="Q41" s="106">
        <f t="shared" si="4"/>
        <v>13.068000000000001</v>
      </c>
      <c r="R41" s="106">
        <f t="shared" si="5"/>
        <v>4.3560000000000008</v>
      </c>
      <c r="S41" s="99">
        <v>17.424000000000003</v>
      </c>
      <c r="T41" s="97">
        <f t="shared" si="6"/>
        <v>6.9696000000000016</v>
      </c>
      <c r="U41" s="97">
        <f t="shared" si="7"/>
        <v>0.94995648000000021</v>
      </c>
      <c r="V41" s="97">
        <f t="shared" si="8"/>
        <v>18.373956480000004</v>
      </c>
      <c r="W41" s="107">
        <f t="shared" si="9"/>
        <v>-3.4142328000001498E-2</v>
      </c>
      <c r="X41" s="105">
        <f t="shared" si="10"/>
        <v>0</v>
      </c>
      <c r="Y41" s="106">
        <f t="shared" si="11"/>
        <v>0</v>
      </c>
      <c r="Z41" s="106">
        <f t="shared" si="12"/>
        <v>0</v>
      </c>
      <c r="AA41" s="106">
        <f t="shared" si="13"/>
        <v>0</v>
      </c>
      <c r="AB41" s="106">
        <f t="shared" si="17"/>
        <v>0</v>
      </c>
      <c r="AC41" s="106" t="s">
        <v>357</v>
      </c>
      <c r="AD41" s="106" t="s">
        <v>357</v>
      </c>
      <c r="AE41" s="106" t="s">
        <v>357</v>
      </c>
      <c r="AF41" s="106">
        <f t="shared" si="14"/>
        <v>0</v>
      </c>
      <c r="AG41" s="106">
        <f t="shared" si="15"/>
        <v>0</v>
      </c>
      <c r="AH41" s="108"/>
      <c r="AI41" s="107">
        <f t="shared" si="16"/>
        <v>0</v>
      </c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  <c r="IL41" s="57"/>
      <c r="IM41" s="57"/>
      <c r="IN41" s="57"/>
      <c r="IO41" s="57"/>
      <c r="IP41" s="57"/>
      <c r="IQ41" s="57"/>
      <c r="IR41" s="57"/>
      <c r="IS41" s="57"/>
      <c r="IT41" s="57"/>
      <c r="IU41" s="57"/>
    </row>
    <row r="42" spans="1:255" s="36" customFormat="1" ht="16.2" customHeight="1">
      <c r="A42" s="109" t="s">
        <v>355</v>
      </c>
      <c r="B42" s="55"/>
      <c r="C42" s="56"/>
      <c r="D42" s="95"/>
      <c r="E42" s="80" t="s">
        <v>254</v>
      </c>
      <c r="F42" s="76">
        <v>44</v>
      </c>
      <c r="G42" s="82" t="s">
        <v>255</v>
      </c>
      <c r="H42" s="48" t="s">
        <v>35</v>
      </c>
      <c r="I42" s="82" t="s">
        <v>22</v>
      </c>
      <c r="J42" s="48" t="s">
        <v>6</v>
      </c>
      <c r="K42" s="48" t="s">
        <v>15</v>
      </c>
      <c r="L42" s="104">
        <v>154</v>
      </c>
      <c r="M42" s="105">
        <f t="shared" si="0"/>
        <v>154.000061985</v>
      </c>
      <c r="N42" s="106">
        <f t="shared" si="1"/>
        <v>24.695763015000001</v>
      </c>
      <c r="O42" s="106">
        <f t="shared" si="2"/>
        <v>178.69582500000001</v>
      </c>
      <c r="P42" s="106">
        <f t="shared" si="3"/>
        <v>5.5266750000000009</v>
      </c>
      <c r="Q42" s="106">
        <f t="shared" si="4"/>
        <v>184.22250000000003</v>
      </c>
      <c r="R42" s="106">
        <f t="shared" si="5"/>
        <v>61.407500000000006</v>
      </c>
      <c r="S42" s="99">
        <v>245.63000000000002</v>
      </c>
      <c r="T42" s="97">
        <f t="shared" si="6"/>
        <v>98.25200000000001</v>
      </c>
      <c r="U42" s="97">
        <f t="shared" si="7"/>
        <v>13.391747600000002</v>
      </c>
      <c r="V42" s="97">
        <f t="shared" si="8"/>
        <v>259.02174760000003</v>
      </c>
      <c r="W42" s="107">
        <f t="shared" si="9"/>
        <v>-6.1985000002096058E-5</v>
      </c>
      <c r="X42" s="105">
        <f t="shared" si="10"/>
        <v>0</v>
      </c>
      <c r="Y42" s="106">
        <f t="shared" si="11"/>
        <v>0</v>
      </c>
      <c r="Z42" s="106">
        <f t="shared" si="12"/>
        <v>0</v>
      </c>
      <c r="AA42" s="106">
        <f t="shared" si="13"/>
        <v>0</v>
      </c>
      <c r="AB42" s="106">
        <f t="shared" si="17"/>
        <v>0</v>
      </c>
      <c r="AC42" s="106" t="s">
        <v>357</v>
      </c>
      <c r="AD42" s="106" t="s">
        <v>357</v>
      </c>
      <c r="AE42" s="106" t="s">
        <v>357</v>
      </c>
      <c r="AF42" s="106">
        <f t="shared" si="14"/>
        <v>0</v>
      </c>
      <c r="AG42" s="106">
        <f t="shared" si="15"/>
        <v>0</v>
      </c>
      <c r="AH42" s="108"/>
      <c r="AI42" s="107">
        <f t="shared" si="16"/>
        <v>0</v>
      </c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  <c r="IL42" s="57"/>
      <c r="IM42" s="57"/>
      <c r="IN42" s="57"/>
      <c r="IO42" s="57"/>
      <c r="IP42" s="57"/>
      <c r="IQ42" s="57"/>
      <c r="IR42" s="57"/>
      <c r="IS42" s="57"/>
      <c r="IT42" s="57"/>
      <c r="IU42" s="57"/>
    </row>
    <row r="43" spans="1:255" s="36" customFormat="1" ht="16.2" customHeight="1">
      <c r="A43" s="109" t="s">
        <v>355</v>
      </c>
      <c r="B43" s="55" t="s">
        <v>111</v>
      </c>
      <c r="C43" s="56"/>
      <c r="D43" s="95"/>
      <c r="E43" s="80" t="s">
        <v>256</v>
      </c>
      <c r="F43" s="76">
        <v>45</v>
      </c>
      <c r="G43" s="84" t="s">
        <v>128</v>
      </c>
      <c r="H43" s="85" t="s">
        <v>36</v>
      </c>
      <c r="I43" s="82" t="s">
        <v>22</v>
      </c>
      <c r="J43" s="48" t="s">
        <v>10</v>
      </c>
      <c r="K43" s="48" t="s">
        <v>37</v>
      </c>
      <c r="L43" s="104">
        <v>242.00000000000006</v>
      </c>
      <c r="M43" s="105">
        <f t="shared" si="0"/>
        <v>242.00009740500005</v>
      </c>
      <c r="N43" s="106">
        <f t="shared" si="1"/>
        <v>38.807627595000007</v>
      </c>
      <c r="O43" s="106">
        <f t="shared" si="2"/>
        <v>280.80772500000006</v>
      </c>
      <c r="P43" s="106">
        <f t="shared" si="3"/>
        <v>8.6847750000000019</v>
      </c>
      <c r="Q43" s="106">
        <f t="shared" si="4"/>
        <v>289.49250000000006</v>
      </c>
      <c r="R43" s="106">
        <f t="shared" si="5"/>
        <v>96.497500000000016</v>
      </c>
      <c r="S43" s="99">
        <v>385.99000000000007</v>
      </c>
      <c r="T43" s="97">
        <f t="shared" si="6"/>
        <v>154.39600000000004</v>
      </c>
      <c r="U43" s="97">
        <f t="shared" si="7"/>
        <v>21.044174800000008</v>
      </c>
      <c r="V43" s="97">
        <f t="shared" si="8"/>
        <v>407.03417480000007</v>
      </c>
      <c r="W43" s="107">
        <f t="shared" si="9"/>
        <v>-9.7404999991113073E-5</v>
      </c>
      <c r="X43" s="105">
        <f t="shared" si="10"/>
        <v>0</v>
      </c>
      <c r="Y43" s="106">
        <f t="shared" si="11"/>
        <v>0</v>
      </c>
      <c r="Z43" s="106">
        <f t="shared" si="12"/>
        <v>0</v>
      </c>
      <c r="AA43" s="106">
        <f t="shared" si="13"/>
        <v>0</v>
      </c>
      <c r="AB43" s="106">
        <f t="shared" si="17"/>
        <v>0</v>
      </c>
      <c r="AC43" s="106" t="s">
        <v>357</v>
      </c>
      <c r="AD43" s="106" t="s">
        <v>357</v>
      </c>
      <c r="AE43" s="106" t="s">
        <v>357</v>
      </c>
      <c r="AF43" s="106">
        <f t="shared" si="14"/>
        <v>0</v>
      </c>
      <c r="AG43" s="106">
        <f t="shared" si="15"/>
        <v>0</v>
      </c>
      <c r="AH43" s="108"/>
      <c r="AI43" s="107">
        <f t="shared" si="16"/>
        <v>0</v>
      </c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  <c r="IL43" s="57"/>
      <c r="IM43" s="57"/>
      <c r="IN43" s="57"/>
      <c r="IO43" s="57"/>
      <c r="IP43" s="57"/>
      <c r="IQ43" s="57"/>
      <c r="IR43" s="57"/>
      <c r="IS43" s="57"/>
      <c r="IT43" s="57"/>
      <c r="IU43" s="57"/>
    </row>
    <row r="44" spans="1:255" s="36" customFormat="1" ht="16.2" customHeight="1">
      <c r="A44" s="109" t="s">
        <v>355</v>
      </c>
      <c r="B44" s="55" t="s">
        <v>111</v>
      </c>
      <c r="C44" s="56" t="s">
        <v>124</v>
      </c>
      <c r="D44" s="95"/>
      <c r="E44" s="80" t="s">
        <v>257</v>
      </c>
      <c r="F44" s="76">
        <v>46</v>
      </c>
      <c r="G44" s="82" t="s">
        <v>129</v>
      </c>
      <c r="H44" s="48" t="s">
        <v>38</v>
      </c>
      <c r="I44" s="82" t="s">
        <v>12</v>
      </c>
      <c r="J44" s="48" t="s">
        <v>6</v>
      </c>
      <c r="K44" s="48" t="s">
        <v>7</v>
      </c>
      <c r="L44" s="104">
        <v>54.45000000000001</v>
      </c>
      <c r="M44" s="105">
        <f t="shared" si="0"/>
        <v>54.468987441000003</v>
      </c>
      <c r="N44" s="106">
        <f t="shared" si="1"/>
        <v>8.7347575590000002</v>
      </c>
      <c r="O44" s="106">
        <f t="shared" si="2"/>
        <v>63.203745000000005</v>
      </c>
      <c r="P44" s="106">
        <f t="shared" si="3"/>
        <v>1.954755</v>
      </c>
      <c r="Q44" s="106">
        <f t="shared" si="4"/>
        <v>65.158500000000004</v>
      </c>
      <c r="R44" s="106">
        <f t="shared" si="5"/>
        <v>21.719500000000004</v>
      </c>
      <c r="S44" s="99">
        <v>86.878000000000014</v>
      </c>
      <c r="T44" s="97">
        <f t="shared" si="6"/>
        <v>34.751200000000004</v>
      </c>
      <c r="U44" s="97">
        <f t="shared" si="7"/>
        <v>4.7365885600000004</v>
      </c>
      <c r="V44" s="97">
        <f t="shared" si="8"/>
        <v>91.614588560000016</v>
      </c>
      <c r="W44" s="107">
        <f t="shared" si="9"/>
        <v>-1.8987440999993055E-2</v>
      </c>
      <c r="X44" s="105">
        <f t="shared" si="10"/>
        <v>0</v>
      </c>
      <c r="Y44" s="106">
        <f t="shared" si="11"/>
        <v>0</v>
      </c>
      <c r="Z44" s="106">
        <f t="shared" si="12"/>
        <v>0</v>
      </c>
      <c r="AA44" s="106">
        <f t="shared" si="13"/>
        <v>0</v>
      </c>
      <c r="AB44" s="106">
        <f t="shared" si="17"/>
        <v>0</v>
      </c>
      <c r="AC44" s="106" t="s">
        <v>357</v>
      </c>
      <c r="AD44" s="106" t="s">
        <v>357</v>
      </c>
      <c r="AE44" s="106" t="s">
        <v>357</v>
      </c>
      <c r="AF44" s="106">
        <f t="shared" si="14"/>
        <v>0</v>
      </c>
      <c r="AG44" s="106">
        <f t="shared" si="15"/>
        <v>0</v>
      </c>
      <c r="AH44" s="108"/>
      <c r="AI44" s="107">
        <f t="shared" si="16"/>
        <v>0</v>
      </c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  <c r="IL44" s="57"/>
      <c r="IM44" s="57"/>
      <c r="IN44" s="57"/>
      <c r="IO44" s="57"/>
      <c r="IP44" s="57"/>
      <c r="IQ44" s="57"/>
      <c r="IR44" s="57"/>
      <c r="IS44" s="57"/>
      <c r="IT44" s="57"/>
      <c r="IU44" s="57"/>
    </row>
    <row r="45" spans="1:255" s="36" customFormat="1" ht="16.2" customHeight="1">
      <c r="A45" s="109" t="s">
        <v>355</v>
      </c>
      <c r="B45" s="55" t="s">
        <v>111</v>
      </c>
      <c r="C45" s="56" t="s">
        <v>124</v>
      </c>
      <c r="D45" s="95"/>
      <c r="E45" s="80" t="s">
        <v>258</v>
      </c>
      <c r="F45" s="76">
        <v>47</v>
      </c>
      <c r="G45" s="89" t="s">
        <v>259</v>
      </c>
      <c r="H45" s="89" t="s">
        <v>130</v>
      </c>
      <c r="I45" s="82" t="s">
        <v>9</v>
      </c>
      <c r="J45" s="82" t="s">
        <v>10</v>
      </c>
      <c r="K45" s="103" t="s">
        <v>112</v>
      </c>
      <c r="L45" s="104">
        <v>100</v>
      </c>
      <c r="M45" s="105">
        <f t="shared" si="0"/>
        <v>99.993770655000006</v>
      </c>
      <c r="N45" s="106">
        <f t="shared" si="1"/>
        <v>16.035204345</v>
      </c>
      <c r="O45" s="106">
        <f t="shared" si="2"/>
        <v>116.028975</v>
      </c>
      <c r="P45" s="106">
        <f t="shared" si="3"/>
        <v>3.5885250000000002</v>
      </c>
      <c r="Q45" s="106">
        <f t="shared" si="4"/>
        <v>119.61750000000001</v>
      </c>
      <c r="R45" s="106">
        <f t="shared" si="5"/>
        <v>39.872500000000002</v>
      </c>
      <c r="S45" s="99">
        <v>159.49</v>
      </c>
      <c r="T45" s="97">
        <f t="shared" si="6"/>
        <v>63.796000000000006</v>
      </c>
      <c r="U45" s="97">
        <f t="shared" si="7"/>
        <v>8.6953948000000008</v>
      </c>
      <c r="V45" s="97">
        <f t="shared" si="8"/>
        <v>168.18539480000001</v>
      </c>
      <c r="W45" s="107">
        <f t="shared" si="9"/>
        <v>6.2293449999941686E-3</v>
      </c>
      <c r="X45" s="105">
        <f t="shared" si="10"/>
        <v>0</v>
      </c>
      <c r="Y45" s="106">
        <f t="shared" si="11"/>
        <v>0</v>
      </c>
      <c r="Z45" s="106">
        <f t="shared" si="12"/>
        <v>0</v>
      </c>
      <c r="AA45" s="106">
        <f t="shared" si="13"/>
        <v>0</v>
      </c>
      <c r="AB45" s="106">
        <f t="shared" si="17"/>
        <v>0</v>
      </c>
      <c r="AC45" s="106" t="s">
        <v>357</v>
      </c>
      <c r="AD45" s="106" t="s">
        <v>357</v>
      </c>
      <c r="AE45" s="106" t="s">
        <v>357</v>
      </c>
      <c r="AF45" s="106">
        <f t="shared" si="14"/>
        <v>0</v>
      </c>
      <c r="AG45" s="106">
        <f t="shared" si="15"/>
        <v>0</v>
      </c>
      <c r="AH45" s="108"/>
      <c r="AI45" s="107">
        <f t="shared" si="16"/>
        <v>0</v>
      </c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  <c r="IL45" s="57"/>
      <c r="IM45" s="57"/>
      <c r="IN45" s="57"/>
      <c r="IO45" s="57"/>
      <c r="IP45" s="57"/>
      <c r="IQ45" s="57"/>
      <c r="IR45" s="57"/>
      <c r="IS45" s="57"/>
      <c r="IT45" s="57"/>
      <c r="IU45" s="57"/>
    </row>
    <row r="46" spans="1:255" s="36" customFormat="1" ht="16.2" customHeight="1">
      <c r="A46" s="109" t="s">
        <v>355</v>
      </c>
      <c r="B46" s="55"/>
      <c r="C46" s="56"/>
      <c r="D46" s="95"/>
      <c r="E46" s="80" t="s">
        <v>260</v>
      </c>
      <c r="F46" s="76">
        <v>48</v>
      </c>
      <c r="G46" s="82" t="s">
        <v>261</v>
      </c>
      <c r="H46" s="48" t="s">
        <v>262</v>
      </c>
      <c r="I46" s="82" t="s">
        <v>12</v>
      </c>
      <c r="J46" s="82" t="s">
        <v>6</v>
      </c>
      <c r="K46" s="103" t="s">
        <v>112</v>
      </c>
      <c r="L46" s="104">
        <v>54.45</v>
      </c>
      <c r="M46" s="105">
        <f t="shared" si="0"/>
        <v>54.445162979999999</v>
      </c>
      <c r="N46" s="106">
        <f t="shared" si="1"/>
        <v>8.7309370199999989</v>
      </c>
      <c r="O46" s="106">
        <f t="shared" si="2"/>
        <v>63.176099999999998</v>
      </c>
      <c r="P46" s="106">
        <f t="shared" si="3"/>
        <v>1.9538999999999997</v>
      </c>
      <c r="Q46" s="106">
        <f t="shared" si="4"/>
        <v>65.13</v>
      </c>
      <c r="R46" s="106">
        <f t="shared" si="5"/>
        <v>21.71</v>
      </c>
      <c r="S46" s="99">
        <v>86.84</v>
      </c>
      <c r="T46" s="97">
        <f t="shared" si="6"/>
        <v>34.736000000000004</v>
      </c>
      <c r="U46" s="97">
        <f t="shared" si="7"/>
        <v>4.7345168000000006</v>
      </c>
      <c r="V46" s="97">
        <f t="shared" si="8"/>
        <v>91.574516799999998</v>
      </c>
      <c r="W46" s="107">
        <f t="shared" si="9"/>
        <v>4.8370200000036334E-3</v>
      </c>
      <c r="X46" s="105">
        <f t="shared" si="10"/>
        <v>0</v>
      </c>
      <c r="Y46" s="106">
        <f t="shared" si="11"/>
        <v>0</v>
      </c>
      <c r="Z46" s="106">
        <f t="shared" si="12"/>
        <v>0</v>
      </c>
      <c r="AA46" s="106">
        <f t="shared" si="13"/>
        <v>0</v>
      </c>
      <c r="AB46" s="106">
        <f t="shared" si="17"/>
        <v>0</v>
      </c>
      <c r="AC46" s="106" t="s">
        <v>357</v>
      </c>
      <c r="AD46" s="106" t="s">
        <v>357</v>
      </c>
      <c r="AE46" s="106" t="s">
        <v>357</v>
      </c>
      <c r="AF46" s="106">
        <f t="shared" si="14"/>
        <v>0</v>
      </c>
      <c r="AG46" s="106">
        <f t="shared" si="15"/>
        <v>0</v>
      </c>
      <c r="AH46" s="108"/>
      <c r="AI46" s="107">
        <f t="shared" si="16"/>
        <v>0</v>
      </c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  <c r="IL46" s="57"/>
      <c r="IM46" s="57"/>
      <c r="IN46" s="57"/>
      <c r="IO46" s="57"/>
      <c r="IP46" s="57"/>
      <c r="IQ46" s="57"/>
      <c r="IR46" s="57"/>
      <c r="IS46" s="57"/>
      <c r="IT46" s="57"/>
      <c r="IU46" s="57"/>
    </row>
    <row r="47" spans="1:255" s="36" customFormat="1" ht="16.2" customHeight="1">
      <c r="A47" s="109" t="s">
        <v>355</v>
      </c>
      <c r="B47" s="55"/>
      <c r="C47" s="56"/>
      <c r="D47" s="95"/>
      <c r="E47" s="80" t="s">
        <v>263</v>
      </c>
      <c r="F47" s="76">
        <v>49</v>
      </c>
      <c r="G47" s="82" t="s">
        <v>264</v>
      </c>
      <c r="H47" s="48" t="s">
        <v>39</v>
      </c>
      <c r="I47" s="82" t="s">
        <v>5</v>
      </c>
      <c r="J47" s="48" t="s">
        <v>6</v>
      </c>
      <c r="K47" s="48" t="s">
        <v>7</v>
      </c>
      <c r="L47" s="104">
        <v>121.00000000000003</v>
      </c>
      <c r="M47" s="105">
        <f t="shared" si="0"/>
        <v>121.00004870250002</v>
      </c>
      <c r="N47" s="106">
        <f t="shared" si="1"/>
        <v>19.403813797500003</v>
      </c>
      <c r="O47" s="106">
        <f t="shared" si="2"/>
        <v>140.40386250000003</v>
      </c>
      <c r="P47" s="106">
        <f t="shared" si="3"/>
        <v>4.342387500000001</v>
      </c>
      <c r="Q47" s="106">
        <f t="shared" si="4"/>
        <v>144.74625000000003</v>
      </c>
      <c r="R47" s="106">
        <f t="shared" si="5"/>
        <v>48.248750000000008</v>
      </c>
      <c r="S47" s="99">
        <v>192.99500000000003</v>
      </c>
      <c r="T47" s="97">
        <f t="shared" si="6"/>
        <v>77.198000000000022</v>
      </c>
      <c r="U47" s="97">
        <f t="shared" si="7"/>
        <v>10.522087400000004</v>
      </c>
      <c r="V47" s="97">
        <f t="shared" si="8"/>
        <v>203.51708740000004</v>
      </c>
      <c r="W47" s="107">
        <f t="shared" si="9"/>
        <v>-4.8702499995556536E-5</v>
      </c>
      <c r="X47" s="105">
        <f t="shared" si="10"/>
        <v>0</v>
      </c>
      <c r="Y47" s="106">
        <f t="shared" si="11"/>
        <v>0</v>
      </c>
      <c r="Z47" s="106">
        <f t="shared" si="12"/>
        <v>0</v>
      </c>
      <c r="AA47" s="106">
        <f t="shared" si="13"/>
        <v>0</v>
      </c>
      <c r="AB47" s="106">
        <f t="shared" si="17"/>
        <v>0</v>
      </c>
      <c r="AC47" s="106" t="s">
        <v>357</v>
      </c>
      <c r="AD47" s="106" t="s">
        <v>357</v>
      </c>
      <c r="AE47" s="106" t="s">
        <v>357</v>
      </c>
      <c r="AF47" s="106">
        <f t="shared" si="14"/>
        <v>0</v>
      </c>
      <c r="AG47" s="106">
        <f t="shared" si="15"/>
        <v>0</v>
      </c>
      <c r="AH47" s="108"/>
      <c r="AI47" s="107">
        <f t="shared" si="16"/>
        <v>0</v>
      </c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  <c r="IL47" s="57"/>
      <c r="IM47" s="57"/>
      <c r="IN47" s="57"/>
      <c r="IO47" s="57"/>
      <c r="IP47" s="57"/>
      <c r="IQ47" s="57"/>
      <c r="IR47" s="57"/>
      <c r="IS47" s="57"/>
      <c r="IT47" s="57"/>
      <c r="IU47" s="57"/>
    </row>
    <row r="48" spans="1:255" s="44" customFormat="1" ht="16.2" customHeight="1">
      <c r="A48" s="109" t="s">
        <v>355</v>
      </c>
      <c r="B48" s="55"/>
      <c r="C48" s="56"/>
      <c r="D48" s="95"/>
      <c r="E48" s="80" t="s">
        <v>265</v>
      </c>
      <c r="F48" s="76">
        <v>50</v>
      </c>
      <c r="G48" s="82" t="s">
        <v>266</v>
      </c>
      <c r="H48" s="48" t="s">
        <v>267</v>
      </c>
      <c r="I48" s="82" t="s">
        <v>40</v>
      </c>
      <c r="J48" s="48" t="s">
        <v>28</v>
      </c>
      <c r="K48" s="48" t="s">
        <v>7</v>
      </c>
      <c r="L48" s="104">
        <v>114.95000000000003</v>
      </c>
      <c r="M48" s="105">
        <f t="shared" si="0"/>
        <v>115.00694284200003</v>
      </c>
      <c r="N48" s="106">
        <f t="shared" si="1"/>
        <v>18.442747158000003</v>
      </c>
      <c r="O48" s="106">
        <f t="shared" si="2"/>
        <v>133.44969000000003</v>
      </c>
      <c r="P48" s="106">
        <f t="shared" si="3"/>
        <v>4.1273100000000005</v>
      </c>
      <c r="Q48" s="106">
        <f t="shared" si="4"/>
        <v>137.57700000000003</v>
      </c>
      <c r="R48" s="106">
        <f t="shared" si="5"/>
        <v>45.859000000000009</v>
      </c>
      <c r="S48" s="99">
        <v>183.43600000000004</v>
      </c>
      <c r="T48" s="97">
        <f t="shared" si="6"/>
        <v>73.374400000000023</v>
      </c>
      <c r="U48" s="97">
        <f t="shared" si="7"/>
        <v>10.000930720000003</v>
      </c>
      <c r="V48" s="97">
        <f t="shared" si="8"/>
        <v>193.43693072000005</v>
      </c>
      <c r="W48" s="107">
        <f t="shared" si="9"/>
        <v>-5.6942841999997995E-2</v>
      </c>
      <c r="X48" s="105">
        <f t="shared" si="10"/>
        <v>0</v>
      </c>
      <c r="Y48" s="106">
        <f t="shared" si="11"/>
        <v>0</v>
      </c>
      <c r="Z48" s="106">
        <f t="shared" si="12"/>
        <v>0</v>
      </c>
      <c r="AA48" s="106">
        <f t="shared" si="13"/>
        <v>0</v>
      </c>
      <c r="AB48" s="106">
        <f t="shared" si="17"/>
        <v>0</v>
      </c>
      <c r="AC48" s="106" t="s">
        <v>357</v>
      </c>
      <c r="AD48" s="106" t="s">
        <v>357</v>
      </c>
      <c r="AE48" s="106" t="s">
        <v>357</v>
      </c>
      <c r="AF48" s="106">
        <f t="shared" si="14"/>
        <v>0</v>
      </c>
      <c r="AG48" s="106">
        <f t="shared" si="15"/>
        <v>0</v>
      </c>
      <c r="AH48" s="108"/>
      <c r="AI48" s="107">
        <f t="shared" si="16"/>
        <v>0</v>
      </c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  <c r="IL48" s="57"/>
      <c r="IM48" s="57"/>
      <c r="IN48" s="57"/>
      <c r="IO48" s="57"/>
      <c r="IP48" s="57"/>
      <c r="IQ48" s="57"/>
      <c r="IR48" s="57"/>
      <c r="IS48" s="57"/>
      <c r="IT48" s="57"/>
      <c r="IU48" s="57"/>
    </row>
    <row r="49" spans="1:255" s="36" customFormat="1" ht="16.2" customHeight="1">
      <c r="A49" s="109" t="s">
        <v>355</v>
      </c>
      <c r="B49" s="55"/>
      <c r="C49" s="56"/>
      <c r="D49" s="95"/>
      <c r="E49" s="80" t="s">
        <v>268</v>
      </c>
      <c r="F49" s="76">
        <v>52</v>
      </c>
      <c r="G49" s="82" t="s">
        <v>269</v>
      </c>
      <c r="H49" s="48" t="s">
        <v>270</v>
      </c>
      <c r="I49" s="82" t="s">
        <v>12</v>
      </c>
      <c r="J49" s="48" t="s">
        <v>6</v>
      </c>
      <c r="K49" s="48" t="s">
        <v>31</v>
      </c>
      <c r="L49" s="104">
        <v>70</v>
      </c>
      <c r="M49" s="105">
        <f t="shared" si="0"/>
        <v>69.993758580000005</v>
      </c>
      <c r="N49" s="106">
        <f t="shared" si="1"/>
        <v>11.22434142</v>
      </c>
      <c r="O49" s="106">
        <f t="shared" si="2"/>
        <v>81.218100000000007</v>
      </c>
      <c r="P49" s="106">
        <f t="shared" si="3"/>
        <v>2.5119000000000002</v>
      </c>
      <c r="Q49" s="106">
        <f t="shared" si="4"/>
        <v>83.73</v>
      </c>
      <c r="R49" s="106">
        <f t="shared" si="5"/>
        <v>27.91</v>
      </c>
      <c r="S49" s="99">
        <v>111.64</v>
      </c>
      <c r="T49" s="97">
        <f t="shared" si="6"/>
        <v>44.656000000000006</v>
      </c>
      <c r="U49" s="97">
        <f t="shared" si="7"/>
        <v>6.086612800000001</v>
      </c>
      <c r="V49" s="97">
        <f t="shared" si="8"/>
        <v>117.7266128</v>
      </c>
      <c r="W49" s="107">
        <f t="shared" si="9"/>
        <v>6.241419999994946E-3</v>
      </c>
      <c r="X49" s="105">
        <f t="shared" si="10"/>
        <v>0</v>
      </c>
      <c r="Y49" s="106">
        <f t="shared" si="11"/>
        <v>0</v>
      </c>
      <c r="Z49" s="106">
        <f t="shared" si="12"/>
        <v>0</v>
      </c>
      <c r="AA49" s="106">
        <f t="shared" si="13"/>
        <v>0</v>
      </c>
      <c r="AB49" s="106">
        <f t="shared" si="17"/>
        <v>0</v>
      </c>
      <c r="AC49" s="106" t="s">
        <v>357</v>
      </c>
      <c r="AD49" s="106" t="s">
        <v>357</v>
      </c>
      <c r="AE49" s="106" t="s">
        <v>357</v>
      </c>
      <c r="AF49" s="106">
        <f t="shared" si="14"/>
        <v>0</v>
      </c>
      <c r="AG49" s="106">
        <f t="shared" si="15"/>
        <v>0</v>
      </c>
      <c r="AH49" s="108"/>
      <c r="AI49" s="107">
        <f t="shared" si="16"/>
        <v>0</v>
      </c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  <c r="EO49" s="57"/>
      <c r="EP49" s="57"/>
      <c r="EQ49" s="57"/>
      <c r="ER49" s="57"/>
      <c r="ES49" s="57"/>
      <c r="ET49" s="57"/>
      <c r="EU49" s="57"/>
      <c r="EV49" s="57"/>
      <c r="EW49" s="57"/>
      <c r="EX49" s="57"/>
      <c r="EY49" s="57"/>
      <c r="EZ49" s="57"/>
      <c r="FA49" s="57"/>
      <c r="FB49" s="57"/>
      <c r="FC49" s="57"/>
      <c r="FD49" s="57"/>
      <c r="FE49" s="57"/>
      <c r="FF49" s="57"/>
      <c r="FG49" s="57"/>
      <c r="FH49" s="57"/>
      <c r="FI49" s="57"/>
      <c r="FJ49" s="57"/>
      <c r="FK49" s="57"/>
      <c r="FL49" s="57"/>
      <c r="FM49" s="57"/>
      <c r="FN49" s="57"/>
      <c r="FO49" s="57"/>
      <c r="FP49" s="57"/>
      <c r="FQ49" s="57"/>
      <c r="FR49" s="57"/>
      <c r="FS49" s="57"/>
      <c r="FT49" s="57"/>
      <c r="FU49" s="57"/>
      <c r="FV49" s="57"/>
      <c r="FW49" s="57"/>
      <c r="FX49" s="57"/>
      <c r="FY49" s="57"/>
      <c r="FZ49" s="57"/>
      <c r="GA49" s="57"/>
      <c r="GB49" s="57"/>
      <c r="GC49" s="57"/>
      <c r="GD49" s="57"/>
      <c r="GE49" s="57"/>
      <c r="GF49" s="57"/>
      <c r="GG49" s="57"/>
      <c r="GH49" s="57"/>
      <c r="GI49" s="57"/>
      <c r="GJ49" s="57"/>
      <c r="GK49" s="57"/>
      <c r="GL49" s="57"/>
      <c r="GM49" s="57"/>
      <c r="GN49" s="57"/>
      <c r="GO49" s="57"/>
      <c r="GP49" s="57"/>
      <c r="GQ49" s="57"/>
      <c r="GR49" s="57"/>
      <c r="GS49" s="57"/>
      <c r="GT49" s="57"/>
      <c r="GU49" s="57"/>
      <c r="GV49" s="57"/>
      <c r="GW49" s="57"/>
      <c r="GX49" s="57"/>
      <c r="GY49" s="57"/>
      <c r="GZ49" s="57"/>
      <c r="HA49" s="57"/>
      <c r="HB49" s="57"/>
      <c r="HC49" s="57"/>
      <c r="HD49" s="57"/>
      <c r="HE49" s="57"/>
      <c r="HF49" s="57"/>
      <c r="HG49" s="57"/>
      <c r="HH49" s="57"/>
      <c r="HI49" s="57"/>
      <c r="HJ49" s="57"/>
      <c r="HK49" s="57"/>
      <c r="HL49" s="57"/>
      <c r="HM49" s="57"/>
      <c r="HN49" s="57"/>
      <c r="HO49" s="57"/>
      <c r="HP49" s="57"/>
      <c r="HQ49" s="57"/>
      <c r="HR49" s="57"/>
      <c r="HS49" s="57"/>
      <c r="HT49" s="57"/>
      <c r="HU49" s="57"/>
      <c r="HV49" s="57"/>
      <c r="HW49" s="57"/>
      <c r="HX49" s="57"/>
      <c r="HY49" s="57"/>
      <c r="HZ49" s="57"/>
      <c r="IA49" s="57"/>
      <c r="IB49" s="57"/>
      <c r="IC49" s="57"/>
      <c r="ID49" s="57"/>
      <c r="IE49" s="57"/>
      <c r="IF49" s="57"/>
      <c r="IG49" s="57"/>
      <c r="IH49" s="57"/>
      <c r="II49" s="57"/>
      <c r="IJ49" s="57"/>
      <c r="IK49" s="57"/>
      <c r="IL49" s="57"/>
      <c r="IM49" s="57"/>
      <c r="IN49" s="57"/>
      <c r="IO49" s="57"/>
      <c r="IP49" s="57"/>
      <c r="IQ49" s="57"/>
      <c r="IR49" s="57"/>
      <c r="IS49" s="57"/>
      <c r="IT49" s="57"/>
      <c r="IU49" s="57"/>
    </row>
    <row r="50" spans="1:255" s="36" customFormat="1" ht="16.2" customHeight="1">
      <c r="A50" s="109" t="s">
        <v>355</v>
      </c>
      <c r="B50" s="55"/>
      <c r="C50" s="56"/>
      <c r="D50" s="95"/>
      <c r="E50" s="80" t="s">
        <v>271</v>
      </c>
      <c r="F50" s="76">
        <v>53</v>
      </c>
      <c r="G50" s="82" t="s">
        <v>272</v>
      </c>
      <c r="H50" s="48" t="s">
        <v>41</v>
      </c>
      <c r="I50" s="82" t="s">
        <v>42</v>
      </c>
      <c r="J50" s="48" t="s">
        <v>6</v>
      </c>
      <c r="K50" s="48" t="s">
        <v>7</v>
      </c>
      <c r="L50" s="104">
        <v>96.800000000000011</v>
      </c>
      <c r="M50" s="105">
        <f t="shared" si="0"/>
        <v>96.800038962000002</v>
      </c>
      <c r="N50" s="106">
        <f t="shared" si="1"/>
        <v>15.523051038</v>
      </c>
      <c r="O50" s="106">
        <f t="shared" si="2"/>
        <v>112.32309000000001</v>
      </c>
      <c r="P50" s="106">
        <f t="shared" si="3"/>
        <v>3.4739100000000001</v>
      </c>
      <c r="Q50" s="106">
        <f t="shared" si="4"/>
        <v>115.79700000000001</v>
      </c>
      <c r="R50" s="106">
        <f t="shared" si="5"/>
        <v>38.599000000000004</v>
      </c>
      <c r="S50" s="99">
        <v>154.39600000000002</v>
      </c>
      <c r="T50" s="97">
        <f t="shared" si="6"/>
        <v>61.758400000000009</v>
      </c>
      <c r="U50" s="97">
        <f t="shared" si="7"/>
        <v>8.4176699200000016</v>
      </c>
      <c r="V50" s="97">
        <f t="shared" si="8"/>
        <v>162.81366992000002</v>
      </c>
      <c r="W50" s="107">
        <f t="shared" si="9"/>
        <v>-3.8961999990760887E-5</v>
      </c>
      <c r="X50" s="105">
        <f t="shared" si="10"/>
        <v>0</v>
      </c>
      <c r="Y50" s="106">
        <f t="shared" si="11"/>
        <v>0</v>
      </c>
      <c r="Z50" s="106">
        <f t="shared" si="12"/>
        <v>0</v>
      </c>
      <c r="AA50" s="106">
        <f t="shared" si="13"/>
        <v>0</v>
      </c>
      <c r="AB50" s="106">
        <f t="shared" si="17"/>
        <v>0</v>
      </c>
      <c r="AC50" s="106" t="s">
        <v>357</v>
      </c>
      <c r="AD50" s="106" t="s">
        <v>357</v>
      </c>
      <c r="AE50" s="106" t="s">
        <v>357</v>
      </c>
      <c r="AF50" s="106">
        <f t="shared" si="14"/>
        <v>0</v>
      </c>
      <c r="AG50" s="106">
        <f t="shared" si="15"/>
        <v>0</v>
      </c>
      <c r="AH50" s="108"/>
      <c r="AI50" s="107">
        <f t="shared" si="16"/>
        <v>0</v>
      </c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  <c r="EO50" s="57"/>
      <c r="EP50" s="57"/>
      <c r="EQ50" s="57"/>
      <c r="ER50" s="57"/>
      <c r="ES50" s="57"/>
      <c r="ET50" s="57"/>
      <c r="EU50" s="57"/>
      <c r="EV50" s="57"/>
      <c r="EW50" s="57"/>
      <c r="EX50" s="57"/>
      <c r="EY50" s="57"/>
      <c r="EZ50" s="57"/>
      <c r="FA50" s="57"/>
      <c r="FB50" s="57"/>
      <c r="FC50" s="57"/>
      <c r="FD50" s="57"/>
      <c r="FE50" s="57"/>
      <c r="FF50" s="57"/>
      <c r="FG50" s="57"/>
      <c r="FH50" s="57"/>
      <c r="FI50" s="57"/>
      <c r="FJ50" s="57"/>
      <c r="FK50" s="57"/>
      <c r="FL50" s="57"/>
      <c r="FM50" s="57"/>
      <c r="FN50" s="57"/>
      <c r="FO50" s="57"/>
      <c r="FP50" s="57"/>
      <c r="FQ50" s="57"/>
      <c r="FR50" s="57"/>
      <c r="FS50" s="57"/>
      <c r="FT50" s="57"/>
      <c r="FU50" s="57"/>
      <c r="FV50" s="57"/>
      <c r="FW50" s="57"/>
      <c r="FX50" s="57"/>
      <c r="FY50" s="57"/>
      <c r="FZ50" s="57"/>
      <c r="GA50" s="57"/>
      <c r="GB50" s="57"/>
      <c r="GC50" s="57"/>
      <c r="GD50" s="57"/>
      <c r="GE50" s="57"/>
      <c r="GF50" s="57"/>
      <c r="GG50" s="57"/>
      <c r="GH50" s="57"/>
      <c r="GI50" s="57"/>
      <c r="GJ50" s="57"/>
      <c r="GK50" s="57"/>
      <c r="GL50" s="57"/>
      <c r="GM50" s="57"/>
      <c r="GN50" s="57"/>
      <c r="GO50" s="57"/>
      <c r="GP50" s="57"/>
      <c r="GQ50" s="57"/>
      <c r="GR50" s="57"/>
      <c r="GS50" s="57"/>
      <c r="GT50" s="57"/>
      <c r="GU50" s="57"/>
      <c r="GV50" s="57"/>
      <c r="GW50" s="57"/>
      <c r="GX50" s="57"/>
      <c r="GY50" s="57"/>
      <c r="GZ50" s="57"/>
      <c r="HA50" s="57"/>
      <c r="HB50" s="57"/>
      <c r="HC50" s="57"/>
      <c r="HD50" s="57"/>
      <c r="HE50" s="57"/>
      <c r="HF50" s="57"/>
      <c r="HG50" s="57"/>
      <c r="HH50" s="57"/>
      <c r="HI50" s="57"/>
      <c r="HJ50" s="57"/>
      <c r="HK50" s="57"/>
      <c r="HL50" s="57"/>
      <c r="HM50" s="57"/>
      <c r="HN50" s="57"/>
      <c r="HO50" s="57"/>
      <c r="HP50" s="57"/>
      <c r="HQ50" s="57"/>
      <c r="HR50" s="57"/>
      <c r="HS50" s="57"/>
      <c r="HT50" s="57"/>
      <c r="HU50" s="57"/>
      <c r="HV50" s="57"/>
      <c r="HW50" s="57"/>
      <c r="HX50" s="57"/>
      <c r="HY50" s="57"/>
      <c r="HZ50" s="57"/>
      <c r="IA50" s="57"/>
      <c r="IB50" s="57"/>
      <c r="IC50" s="57"/>
      <c r="ID50" s="57"/>
      <c r="IE50" s="57"/>
      <c r="IF50" s="57"/>
      <c r="IG50" s="57"/>
      <c r="IH50" s="57"/>
      <c r="II50" s="57"/>
      <c r="IJ50" s="57"/>
      <c r="IK50" s="57"/>
      <c r="IL50" s="57"/>
      <c r="IM50" s="57"/>
      <c r="IN50" s="57"/>
      <c r="IO50" s="57"/>
      <c r="IP50" s="57"/>
      <c r="IQ50" s="57"/>
      <c r="IR50" s="57"/>
      <c r="IS50" s="57"/>
      <c r="IT50" s="57"/>
      <c r="IU50" s="57"/>
    </row>
    <row r="51" spans="1:255" s="36" customFormat="1" ht="16.2" customHeight="1">
      <c r="A51" s="109" t="s">
        <v>355</v>
      </c>
      <c r="B51" s="55" t="s">
        <v>111</v>
      </c>
      <c r="C51" s="56"/>
      <c r="D51" s="95"/>
      <c r="E51" s="80" t="s">
        <v>273</v>
      </c>
      <c r="F51" s="76">
        <v>54</v>
      </c>
      <c r="G51" s="86" t="s">
        <v>131</v>
      </c>
      <c r="H51" s="86" t="s">
        <v>132</v>
      </c>
      <c r="I51" s="82" t="s">
        <v>153</v>
      </c>
      <c r="J51" s="82" t="s">
        <v>6</v>
      </c>
      <c r="K51" s="103" t="s">
        <v>112</v>
      </c>
      <c r="L51" s="104">
        <v>130</v>
      </c>
      <c r="M51" s="105">
        <f t="shared" si="0"/>
        <v>129.99378272999999</v>
      </c>
      <c r="N51" s="106">
        <f t="shared" si="1"/>
        <v>20.846067269999995</v>
      </c>
      <c r="O51" s="106">
        <f t="shared" si="2"/>
        <v>150.83984999999998</v>
      </c>
      <c r="P51" s="106">
        <f t="shared" si="3"/>
        <v>4.6651499999999997</v>
      </c>
      <c r="Q51" s="106">
        <f t="shared" si="4"/>
        <v>155.505</v>
      </c>
      <c r="R51" s="106">
        <f t="shared" si="5"/>
        <v>51.835000000000001</v>
      </c>
      <c r="S51" s="99">
        <v>207.34</v>
      </c>
      <c r="T51" s="97">
        <f t="shared" si="6"/>
        <v>82.936000000000007</v>
      </c>
      <c r="U51" s="97">
        <f t="shared" si="7"/>
        <v>11.3041768</v>
      </c>
      <c r="V51" s="97">
        <f t="shared" si="8"/>
        <v>218.6441768</v>
      </c>
      <c r="W51" s="107">
        <f t="shared" si="9"/>
        <v>6.217270000007602E-3</v>
      </c>
      <c r="X51" s="105">
        <f t="shared" si="10"/>
        <v>0</v>
      </c>
      <c r="Y51" s="106">
        <f t="shared" si="11"/>
        <v>0</v>
      </c>
      <c r="Z51" s="106">
        <f t="shared" si="12"/>
        <v>0</v>
      </c>
      <c r="AA51" s="106">
        <f t="shared" si="13"/>
        <v>0</v>
      </c>
      <c r="AB51" s="106">
        <f t="shared" si="17"/>
        <v>0</v>
      </c>
      <c r="AC51" s="106" t="s">
        <v>357</v>
      </c>
      <c r="AD51" s="106" t="s">
        <v>357</v>
      </c>
      <c r="AE51" s="106" t="s">
        <v>357</v>
      </c>
      <c r="AF51" s="106">
        <f t="shared" si="14"/>
        <v>0</v>
      </c>
      <c r="AG51" s="106">
        <f t="shared" si="15"/>
        <v>0</v>
      </c>
      <c r="AH51" s="108"/>
      <c r="AI51" s="107">
        <f t="shared" si="16"/>
        <v>0</v>
      </c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  <c r="EO51" s="57"/>
      <c r="EP51" s="57"/>
      <c r="EQ51" s="57"/>
      <c r="ER51" s="57"/>
      <c r="ES51" s="57"/>
      <c r="ET51" s="57"/>
      <c r="EU51" s="57"/>
      <c r="EV51" s="57"/>
      <c r="EW51" s="57"/>
      <c r="EX51" s="57"/>
      <c r="EY51" s="57"/>
      <c r="EZ51" s="57"/>
      <c r="FA51" s="57"/>
      <c r="FB51" s="57"/>
      <c r="FC51" s="57"/>
      <c r="FD51" s="57"/>
      <c r="FE51" s="57"/>
      <c r="FF51" s="57"/>
      <c r="FG51" s="57"/>
      <c r="FH51" s="57"/>
      <c r="FI51" s="57"/>
      <c r="FJ51" s="57"/>
      <c r="FK51" s="57"/>
      <c r="FL51" s="57"/>
      <c r="FM51" s="57"/>
      <c r="FN51" s="57"/>
      <c r="FO51" s="57"/>
      <c r="FP51" s="57"/>
      <c r="FQ51" s="57"/>
      <c r="FR51" s="57"/>
      <c r="FS51" s="57"/>
      <c r="FT51" s="57"/>
      <c r="FU51" s="57"/>
      <c r="FV51" s="57"/>
      <c r="FW51" s="57"/>
      <c r="FX51" s="57"/>
      <c r="FY51" s="57"/>
      <c r="FZ51" s="57"/>
      <c r="GA51" s="57"/>
      <c r="GB51" s="57"/>
      <c r="GC51" s="57"/>
      <c r="GD51" s="57"/>
      <c r="GE51" s="57"/>
      <c r="GF51" s="57"/>
      <c r="GG51" s="57"/>
      <c r="GH51" s="57"/>
      <c r="GI51" s="57"/>
      <c r="GJ51" s="57"/>
      <c r="GK51" s="57"/>
      <c r="GL51" s="57"/>
      <c r="GM51" s="57"/>
      <c r="GN51" s="57"/>
      <c r="GO51" s="57"/>
      <c r="GP51" s="57"/>
      <c r="GQ51" s="57"/>
      <c r="GR51" s="57"/>
      <c r="GS51" s="57"/>
      <c r="GT51" s="57"/>
      <c r="GU51" s="57"/>
      <c r="GV51" s="57"/>
      <c r="GW51" s="57"/>
      <c r="GX51" s="57"/>
      <c r="GY51" s="57"/>
      <c r="GZ51" s="57"/>
      <c r="HA51" s="57"/>
      <c r="HB51" s="57"/>
      <c r="HC51" s="57"/>
      <c r="HD51" s="57"/>
      <c r="HE51" s="57"/>
      <c r="HF51" s="57"/>
      <c r="HG51" s="57"/>
      <c r="HH51" s="57"/>
      <c r="HI51" s="57"/>
      <c r="HJ51" s="57"/>
      <c r="HK51" s="57"/>
      <c r="HL51" s="57"/>
      <c r="HM51" s="57"/>
      <c r="HN51" s="57"/>
      <c r="HO51" s="57"/>
      <c r="HP51" s="57"/>
      <c r="HQ51" s="57"/>
      <c r="HR51" s="57"/>
      <c r="HS51" s="57"/>
      <c r="HT51" s="57"/>
      <c r="HU51" s="57"/>
      <c r="HV51" s="57"/>
      <c r="HW51" s="57"/>
      <c r="HX51" s="57"/>
      <c r="HY51" s="57"/>
      <c r="HZ51" s="57"/>
      <c r="IA51" s="57"/>
      <c r="IB51" s="57"/>
      <c r="IC51" s="57"/>
      <c r="ID51" s="57"/>
      <c r="IE51" s="57"/>
      <c r="IF51" s="57"/>
      <c r="IG51" s="57"/>
      <c r="IH51" s="57"/>
      <c r="II51" s="57"/>
      <c r="IJ51" s="57"/>
      <c r="IK51" s="57"/>
      <c r="IL51" s="57"/>
      <c r="IM51" s="57"/>
      <c r="IN51" s="57"/>
      <c r="IO51" s="57"/>
      <c r="IP51" s="57"/>
      <c r="IQ51" s="57"/>
      <c r="IR51" s="57"/>
      <c r="IS51" s="57"/>
      <c r="IT51" s="57"/>
      <c r="IU51" s="57"/>
    </row>
    <row r="52" spans="1:255" s="36" customFormat="1" ht="16.2" customHeight="1">
      <c r="A52" s="109" t="s">
        <v>355</v>
      </c>
      <c r="B52" s="59"/>
      <c r="C52" s="60"/>
      <c r="D52" s="96"/>
      <c r="E52" s="80" t="s">
        <v>274</v>
      </c>
      <c r="F52" s="76">
        <v>55</v>
      </c>
      <c r="G52" s="82" t="s">
        <v>275</v>
      </c>
      <c r="H52" s="48" t="s">
        <v>43</v>
      </c>
      <c r="I52" s="82" t="s">
        <v>12</v>
      </c>
      <c r="J52" s="48" t="s">
        <v>6</v>
      </c>
      <c r="K52" s="48" t="s">
        <v>7</v>
      </c>
      <c r="L52" s="104">
        <v>220.00000000000003</v>
      </c>
      <c r="M52" s="105">
        <f t="shared" si="0"/>
        <v>220.00008855000002</v>
      </c>
      <c r="N52" s="106">
        <f t="shared" si="1"/>
        <v>35.279661449999999</v>
      </c>
      <c r="O52" s="106">
        <f t="shared" si="2"/>
        <v>255.27975000000001</v>
      </c>
      <c r="P52" s="106">
        <f t="shared" si="3"/>
        <v>7.8952499999999999</v>
      </c>
      <c r="Q52" s="106">
        <f t="shared" si="4"/>
        <v>263.17500000000001</v>
      </c>
      <c r="R52" s="106">
        <f t="shared" si="5"/>
        <v>87.725000000000009</v>
      </c>
      <c r="S52" s="99">
        <v>350.90000000000003</v>
      </c>
      <c r="T52" s="97">
        <f t="shared" si="6"/>
        <v>140.36000000000001</v>
      </c>
      <c r="U52" s="97">
        <f t="shared" si="7"/>
        <v>19.131068000000003</v>
      </c>
      <c r="V52" s="97">
        <f t="shared" si="8"/>
        <v>370.03106800000006</v>
      </c>
      <c r="W52" s="107">
        <f t="shared" si="9"/>
        <v>-8.8549999986753392E-5</v>
      </c>
      <c r="X52" s="105">
        <f t="shared" si="10"/>
        <v>0</v>
      </c>
      <c r="Y52" s="106">
        <f t="shared" si="11"/>
        <v>0</v>
      </c>
      <c r="Z52" s="106">
        <f t="shared" si="12"/>
        <v>0</v>
      </c>
      <c r="AA52" s="106">
        <f t="shared" si="13"/>
        <v>0</v>
      </c>
      <c r="AB52" s="106">
        <f t="shared" si="17"/>
        <v>0</v>
      </c>
      <c r="AC52" s="106" t="s">
        <v>357</v>
      </c>
      <c r="AD52" s="106" t="s">
        <v>357</v>
      </c>
      <c r="AE52" s="106" t="s">
        <v>357</v>
      </c>
      <c r="AF52" s="106">
        <f t="shared" si="14"/>
        <v>0</v>
      </c>
      <c r="AG52" s="106">
        <f t="shared" si="15"/>
        <v>0</v>
      </c>
      <c r="AH52" s="108"/>
      <c r="AI52" s="107">
        <f t="shared" si="16"/>
        <v>0</v>
      </c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  <c r="EO52" s="57"/>
      <c r="EP52" s="57"/>
      <c r="EQ52" s="57"/>
      <c r="ER52" s="57"/>
      <c r="ES52" s="57"/>
      <c r="ET52" s="57"/>
      <c r="EU52" s="57"/>
      <c r="EV52" s="57"/>
      <c r="EW52" s="57"/>
      <c r="EX52" s="57"/>
      <c r="EY52" s="57"/>
      <c r="EZ52" s="57"/>
      <c r="FA52" s="57"/>
      <c r="FB52" s="57"/>
      <c r="FC52" s="57"/>
      <c r="FD52" s="57"/>
      <c r="FE52" s="57"/>
      <c r="FF52" s="57"/>
      <c r="FG52" s="57"/>
      <c r="FH52" s="57"/>
      <c r="FI52" s="57"/>
      <c r="FJ52" s="57"/>
      <c r="FK52" s="57"/>
      <c r="FL52" s="57"/>
      <c r="FM52" s="57"/>
      <c r="FN52" s="57"/>
      <c r="FO52" s="57"/>
      <c r="FP52" s="57"/>
      <c r="FQ52" s="57"/>
      <c r="FR52" s="57"/>
      <c r="FS52" s="57"/>
      <c r="FT52" s="57"/>
      <c r="FU52" s="57"/>
      <c r="FV52" s="57"/>
      <c r="FW52" s="57"/>
      <c r="FX52" s="57"/>
      <c r="FY52" s="57"/>
      <c r="FZ52" s="57"/>
      <c r="GA52" s="57"/>
      <c r="GB52" s="57"/>
      <c r="GC52" s="57"/>
      <c r="GD52" s="57"/>
      <c r="GE52" s="57"/>
      <c r="GF52" s="57"/>
      <c r="GG52" s="57"/>
      <c r="GH52" s="57"/>
      <c r="GI52" s="57"/>
      <c r="GJ52" s="57"/>
      <c r="GK52" s="57"/>
      <c r="GL52" s="57"/>
      <c r="GM52" s="57"/>
      <c r="GN52" s="57"/>
      <c r="GO52" s="57"/>
      <c r="GP52" s="57"/>
      <c r="GQ52" s="57"/>
      <c r="GR52" s="57"/>
      <c r="GS52" s="57"/>
      <c r="GT52" s="57"/>
      <c r="GU52" s="57"/>
      <c r="GV52" s="57"/>
      <c r="GW52" s="57"/>
      <c r="GX52" s="57"/>
      <c r="GY52" s="57"/>
      <c r="GZ52" s="57"/>
      <c r="HA52" s="57"/>
      <c r="HB52" s="57"/>
      <c r="HC52" s="57"/>
      <c r="HD52" s="57"/>
      <c r="HE52" s="57"/>
      <c r="HF52" s="57"/>
      <c r="HG52" s="57"/>
      <c r="HH52" s="57"/>
      <c r="HI52" s="57"/>
      <c r="HJ52" s="57"/>
      <c r="HK52" s="57"/>
      <c r="HL52" s="57"/>
      <c r="HM52" s="57"/>
      <c r="HN52" s="57"/>
      <c r="HO52" s="57"/>
      <c r="HP52" s="57"/>
      <c r="HQ52" s="57"/>
      <c r="HR52" s="57"/>
      <c r="HS52" s="57"/>
      <c r="HT52" s="57"/>
      <c r="HU52" s="57"/>
      <c r="HV52" s="57"/>
      <c r="HW52" s="57"/>
      <c r="HX52" s="57"/>
      <c r="HY52" s="57"/>
      <c r="HZ52" s="57"/>
      <c r="IA52" s="57"/>
      <c r="IB52" s="57"/>
      <c r="IC52" s="57"/>
      <c r="ID52" s="57"/>
      <c r="IE52" s="57"/>
      <c r="IF52" s="57"/>
      <c r="IG52" s="57"/>
      <c r="IH52" s="57"/>
      <c r="II52" s="57"/>
      <c r="IJ52" s="57"/>
      <c r="IK52" s="57"/>
      <c r="IL52" s="57"/>
      <c r="IM52" s="57"/>
      <c r="IN52" s="57"/>
      <c r="IO52" s="57"/>
      <c r="IP52" s="57"/>
      <c r="IQ52" s="57"/>
      <c r="IR52" s="57"/>
      <c r="IS52" s="57"/>
      <c r="IT52" s="57"/>
      <c r="IU52" s="57"/>
    </row>
    <row r="53" spans="1:255" s="36" customFormat="1" ht="16.2" customHeight="1">
      <c r="A53" s="109" t="s">
        <v>355</v>
      </c>
      <c r="B53" s="55"/>
      <c r="C53" s="56"/>
      <c r="D53" s="95"/>
      <c r="E53" s="80" t="s">
        <v>276</v>
      </c>
      <c r="F53" s="76">
        <v>56</v>
      </c>
      <c r="G53" s="82" t="s">
        <v>277</v>
      </c>
      <c r="H53" s="48" t="s">
        <v>44</v>
      </c>
      <c r="I53" s="82" t="s">
        <v>12</v>
      </c>
      <c r="J53" s="48" t="s">
        <v>10</v>
      </c>
      <c r="K53" s="48" t="s">
        <v>31</v>
      </c>
      <c r="L53" s="104">
        <v>36.300000000000004</v>
      </c>
      <c r="M53" s="105">
        <f t="shared" si="0"/>
        <v>36.337945660500012</v>
      </c>
      <c r="N53" s="106">
        <f t="shared" si="1"/>
        <v>5.8272268395000015</v>
      </c>
      <c r="O53" s="106">
        <f t="shared" si="2"/>
        <v>42.165172500000011</v>
      </c>
      <c r="P53" s="106">
        <f t="shared" si="3"/>
        <v>1.3040775000000002</v>
      </c>
      <c r="Q53" s="106">
        <f t="shared" si="4"/>
        <v>43.469250000000009</v>
      </c>
      <c r="R53" s="106">
        <f t="shared" si="5"/>
        <v>14.489750000000003</v>
      </c>
      <c r="S53" s="99">
        <v>57.95900000000001</v>
      </c>
      <c r="T53" s="97">
        <f t="shared" si="6"/>
        <v>23.183600000000006</v>
      </c>
      <c r="U53" s="97">
        <f t="shared" si="7"/>
        <v>3.1599246800000009</v>
      </c>
      <c r="V53" s="97">
        <f t="shared" si="8"/>
        <v>61.118924680000013</v>
      </c>
      <c r="W53" s="107">
        <f t="shared" si="9"/>
        <v>-3.794566050000725E-2</v>
      </c>
      <c r="X53" s="105">
        <f t="shared" si="10"/>
        <v>0</v>
      </c>
      <c r="Y53" s="106">
        <f t="shared" si="11"/>
        <v>0</v>
      </c>
      <c r="Z53" s="106">
        <f t="shared" si="12"/>
        <v>0</v>
      </c>
      <c r="AA53" s="106">
        <f t="shared" si="13"/>
        <v>0</v>
      </c>
      <c r="AB53" s="106">
        <f t="shared" si="17"/>
        <v>0</v>
      </c>
      <c r="AC53" s="106" t="s">
        <v>357</v>
      </c>
      <c r="AD53" s="106" t="s">
        <v>357</v>
      </c>
      <c r="AE53" s="106" t="s">
        <v>357</v>
      </c>
      <c r="AF53" s="106">
        <f t="shared" si="14"/>
        <v>0</v>
      </c>
      <c r="AG53" s="106">
        <f t="shared" si="15"/>
        <v>0</v>
      </c>
      <c r="AH53" s="108"/>
      <c r="AI53" s="107">
        <f t="shared" si="16"/>
        <v>0</v>
      </c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57"/>
      <c r="GV53" s="57"/>
      <c r="GW53" s="57"/>
      <c r="GX53" s="57"/>
      <c r="GY53" s="57"/>
      <c r="GZ53" s="57"/>
      <c r="HA53" s="57"/>
      <c r="HB53" s="57"/>
      <c r="HC53" s="57"/>
      <c r="HD53" s="57"/>
      <c r="HE53" s="57"/>
      <c r="HF53" s="57"/>
      <c r="HG53" s="57"/>
      <c r="HH53" s="57"/>
      <c r="HI53" s="57"/>
      <c r="HJ53" s="57"/>
      <c r="HK53" s="57"/>
      <c r="HL53" s="57"/>
      <c r="HM53" s="57"/>
      <c r="HN53" s="57"/>
      <c r="HO53" s="57"/>
      <c r="HP53" s="57"/>
      <c r="HQ53" s="57"/>
      <c r="HR53" s="57"/>
      <c r="HS53" s="57"/>
      <c r="HT53" s="57"/>
      <c r="HU53" s="57"/>
      <c r="HV53" s="57"/>
      <c r="HW53" s="57"/>
      <c r="HX53" s="57"/>
      <c r="HY53" s="57"/>
      <c r="HZ53" s="57"/>
      <c r="IA53" s="57"/>
      <c r="IB53" s="57"/>
      <c r="IC53" s="57"/>
      <c r="ID53" s="57"/>
      <c r="IE53" s="57"/>
      <c r="IF53" s="57"/>
      <c r="IG53" s="57"/>
      <c r="IH53" s="57"/>
      <c r="II53" s="57"/>
      <c r="IJ53" s="57"/>
      <c r="IK53" s="57"/>
      <c r="IL53" s="57"/>
      <c r="IM53" s="57"/>
      <c r="IN53" s="57"/>
      <c r="IO53" s="57"/>
      <c r="IP53" s="57"/>
      <c r="IQ53" s="57"/>
      <c r="IR53" s="57"/>
      <c r="IS53" s="57"/>
      <c r="IT53" s="57"/>
      <c r="IU53" s="57"/>
    </row>
    <row r="54" spans="1:255" s="36" customFormat="1" ht="16.2" customHeight="1">
      <c r="A54" s="109" t="s">
        <v>355</v>
      </c>
      <c r="B54" s="55"/>
      <c r="C54" s="56"/>
      <c r="D54" s="95" t="s">
        <v>356</v>
      </c>
      <c r="E54" s="80" t="s">
        <v>278</v>
      </c>
      <c r="F54" s="76">
        <v>57</v>
      </c>
      <c r="G54" s="89" t="s">
        <v>279</v>
      </c>
      <c r="H54" s="89" t="s">
        <v>133</v>
      </c>
      <c r="I54" s="82" t="s">
        <v>280</v>
      </c>
      <c r="J54" s="90" t="s">
        <v>6</v>
      </c>
      <c r="K54" s="103" t="s">
        <v>112</v>
      </c>
      <c r="L54" s="104">
        <v>150</v>
      </c>
      <c r="M54" s="105">
        <f t="shared" si="0"/>
        <v>149.99379078000001</v>
      </c>
      <c r="N54" s="106">
        <f t="shared" si="1"/>
        <v>24.053309219999999</v>
      </c>
      <c r="O54" s="106">
        <f t="shared" si="2"/>
        <v>174.0471</v>
      </c>
      <c r="P54" s="106">
        <f t="shared" si="3"/>
        <v>5.3829000000000002</v>
      </c>
      <c r="Q54" s="106">
        <f t="shared" si="4"/>
        <v>179.43</v>
      </c>
      <c r="R54" s="106">
        <f t="shared" si="5"/>
        <v>59.81</v>
      </c>
      <c r="S54" s="99">
        <v>239.24</v>
      </c>
      <c r="T54" s="97">
        <f t="shared" si="6"/>
        <v>95.696000000000012</v>
      </c>
      <c r="U54" s="97">
        <f t="shared" si="7"/>
        <v>13.043364800000003</v>
      </c>
      <c r="V54" s="97">
        <f t="shared" si="8"/>
        <v>252.28336480000002</v>
      </c>
      <c r="W54" s="107">
        <f t="shared" si="9"/>
        <v>6.2092199999881359E-3</v>
      </c>
      <c r="X54" s="105">
        <f t="shared" si="10"/>
        <v>0</v>
      </c>
      <c r="Y54" s="106">
        <f t="shared" si="11"/>
        <v>0</v>
      </c>
      <c r="Z54" s="106">
        <f t="shared" si="12"/>
        <v>0</v>
      </c>
      <c r="AA54" s="106">
        <f t="shared" si="13"/>
        <v>0</v>
      </c>
      <c r="AB54" s="106">
        <f t="shared" si="17"/>
        <v>0</v>
      </c>
      <c r="AC54" s="106" t="s">
        <v>357</v>
      </c>
      <c r="AD54" s="106" t="s">
        <v>357</v>
      </c>
      <c r="AE54" s="106" t="s">
        <v>357</v>
      </c>
      <c r="AF54" s="106">
        <f t="shared" si="14"/>
        <v>0</v>
      </c>
      <c r="AG54" s="106">
        <f t="shared" si="15"/>
        <v>0</v>
      </c>
      <c r="AH54" s="108"/>
      <c r="AI54" s="107">
        <f t="shared" si="16"/>
        <v>0</v>
      </c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  <c r="IF54" s="57"/>
      <c r="IG54" s="57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  <c r="IT54" s="57"/>
      <c r="IU54" s="57"/>
    </row>
    <row r="55" spans="1:255" s="36" customFormat="1">
      <c r="A55" s="109" t="s">
        <v>355</v>
      </c>
      <c r="B55" s="55"/>
      <c r="C55" s="56"/>
      <c r="D55" s="95"/>
      <c r="E55" s="80" t="s">
        <v>281</v>
      </c>
      <c r="F55" s="76">
        <v>60</v>
      </c>
      <c r="G55" s="82" t="s">
        <v>282</v>
      </c>
      <c r="H55" s="48" t="s">
        <v>45</v>
      </c>
      <c r="I55" s="82" t="s">
        <v>46</v>
      </c>
      <c r="J55" s="48" t="s">
        <v>6</v>
      </c>
      <c r="K55" s="48" t="s">
        <v>7</v>
      </c>
      <c r="L55" s="104">
        <v>50</v>
      </c>
      <c r="M55" s="105">
        <f t="shared" si="0"/>
        <v>50.000020124999999</v>
      </c>
      <c r="N55" s="106">
        <f t="shared" si="1"/>
        <v>8.0181048749999988</v>
      </c>
      <c r="O55" s="106">
        <f t="shared" si="2"/>
        <v>58.018124999999998</v>
      </c>
      <c r="P55" s="106">
        <f t="shared" si="3"/>
        <v>1.7943749999999998</v>
      </c>
      <c r="Q55" s="106">
        <f t="shared" si="4"/>
        <v>59.8125</v>
      </c>
      <c r="R55" s="106">
        <f t="shared" si="5"/>
        <v>19.9375</v>
      </c>
      <c r="S55" s="99">
        <v>79.75</v>
      </c>
      <c r="T55" s="97">
        <f t="shared" si="6"/>
        <v>31.900000000000002</v>
      </c>
      <c r="U55" s="97">
        <f t="shared" si="7"/>
        <v>4.3479700000000001</v>
      </c>
      <c r="V55" s="97">
        <f t="shared" si="8"/>
        <v>84.097970000000004</v>
      </c>
      <c r="W55" s="107">
        <f t="shared" si="9"/>
        <v>-2.0124999998927251E-5</v>
      </c>
      <c r="X55" s="105">
        <f t="shared" si="10"/>
        <v>0</v>
      </c>
      <c r="Y55" s="106">
        <f t="shared" si="11"/>
        <v>0</v>
      </c>
      <c r="Z55" s="106">
        <f t="shared" si="12"/>
        <v>0</v>
      </c>
      <c r="AA55" s="106">
        <f t="shared" si="13"/>
        <v>0</v>
      </c>
      <c r="AB55" s="106">
        <f t="shared" si="17"/>
        <v>0</v>
      </c>
      <c r="AC55" s="106" t="s">
        <v>357</v>
      </c>
      <c r="AD55" s="106" t="s">
        <v>357</v>
      </c>
      <c r="AE55" s="106" t="s">
        <v>357</v>
      </c>
      <c r="AF55" s="106">
        <f t="shared" si="14"/>
        <v>0</v>
      </c>
      <c r="AG55" s="106">
        <f t="shared" si="15"/>
        <v>0</v>
      </c>
      <c r="AH55" s="108"/>
      <c r="AI55" s="107">
        <f t="shared" si="16"/>
        <v>0</v>
      </c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  <c r="IT55" s="57"/>
      <c r="IU55" s="57"/>
    </row>
    <row r="56" spans="1:255" s="36" customFormat="1" ht="16.2" customHeight="1">
      <c r="A56" s="109" t="s">
        <v>355</v>
      </c>
      <c r="B56" s="55" t="s">
        <v>111</v>
      </c>
      <c r="C56" s="56"/>
      <c r="D56" s="95"/>
      <c r="E56" s="80" t="s">
        <v>283</v>
      </c>
      <c r="F56" s="76">
        <v>61</v>
      </c>
      <c r="G56" s="82" t="s">
        <v>134</v>
      </c>
      <c r="H56" s="48" t="s">
        <v>47</v>
      </c>
      <c r="I56" s="82" t="s">
        <v>48</v>
      </c>
      <c r="J56" s="48" t="s">
        <v>49</v>
      </c>
      <c r="K56" s="48" t="s">
        <v>50</v>
      </c>
      <c r="L56" s="104">
        <v>14.520000000000003</v>
      </c>
      <c r="M56" s="105">
        <f t="shared" si="0"/>
        <v>14.565523104000004</v>
      </c>
      <c r="N56" s="106">
        <f t="shared" si="1"/>
        <v>2.3357568960000004</v>
      </c>
      <c r="O56" s="106">
        <f t="shared" si="2"/>
        <v>16.901280000000003</v>
      </c>
      <c r="P56" s="106">
        <f t="shared" si="3"/>
        <v>0.52272000000000007</v>
      </c>
      <c r="Q56" s="106">
        <f t="shared" si="4"/>
        <v>17.424000000000003</v>
      </c>
      <c r="R56" s="106">
        <f t="shared" si="5"/>
        <v>5.8080000000000007</v>
      </c>
      <c r="S56" s="99">
        <v>23.232000000000003</v>
      </c>
      <c r="T56" s="97">
        <f t="shared" si="6"/>
        <v>9.2928000000000015</v>
      </c>
      <c r="U56" s="97">
        <f t="shared" si="7"/>
        <v>1.2666086400000003</v>
      </c>
      <c r="V56" s="97">
        <f t="shared" si="8"/>
        <v>24.498608640000004</v>
      </c>
      <c r="W56" s="107">
        <f t="shared" si="9"/>
        <v>-4.5523104000000814E-2</v>
      </c>
      <c r="X56" s="105">
        <f t="shared" si="10"/>
        <v>0</v>
      </c>
      <c r="Y56" s="106">
        <f t="shared" si="11"/>
        <v>0</v>
      </c>
      <c r="Z56" s="106">
        <f t="shared" si="12"/>
        <v>0</v>
      </c>
      <c r="AA56" s="106">
        <f t="shared" si="13"/>
        <v>0</v>
      </c>
      <c r="AB56" s="106">
        <f t="shared" si="17"/>
        <v>0</v>
      </c>
      <c r="AC56" s="106" t="s">
        <v>357</v>
      </c>
      <c r="AD56" s="106" t="s">
        <v>357</v>
      </c>
      <c r="AE56" s="106" t="s">
        <v>357</v>
      </c>
      <c r="AF56" s="106">
        <f t="shared" si="14"/>
        <v>0</v>
      </c>
      <c r="AG56" s="106">
        <f t="shared" si="15"/>
        <v>0</v>
      </c>
      <c r="AH56" s="108"/>
      <c r="AI56" s="107">
        <f t="shared" si="16"/>
        <v>0</v>
      </c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/>
      <c r="FX56" s="57"/>
      <c r="FY56" s="57"/>
      <c r="FZ56" s="57"/>
      <c r="GA56" s="57"/>
      <c r="GB56" s="57"/>
      <c r="GC56" s="57"/>
      <c r="GD56" s="57"/>
      <c r="GE56" s="57"/>
      <c r="GF56" s="57"/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57"/>
      <c r="GZ56" s="57"/>
      <c r="HA56" s="57"/>
      <c r="HB56" s="57"/>
      <c r="HC56" s="57"/>
      <c r="HD56" s="57"/>
      <c r="HE56" s="57"/>
      <c r="HF56" s="57"/>
      <c r="HG56" s="57"/>
      <c r="HH56" s="57"/>
      <c r="HI56" s="57"/>
      <c r="HJ56" s="57"/>
      <c r="HK56" s="57"/>
      <c r="HL56" s="57"/>
      <c r="HM56" s="57"/>
      <c r="HN56" s="57"/>
      <c r="HO56" s="57"/>
      <c r="HP56" s="57"/>
      <c r="HQ56" s="57"/>
      <c r="HR56" s="57"/>
      <c r="HS56" s="57"/>
      <c r="HT56" s="57"/>
      <c r="HU56" s="57"/>
      <c r="HV56" s="57"/>
      <c r="HW56" s="57"/>
      <c r="HX56" s="57"/>
      <c r="HY56" s="57"/>
      <c r="HZ56" s="57"/>
      <c r="IA56" s="57"/>
      <c r="IB56" s="57"/>
      <c r="IC56" s="57"/>
      <c r="ID56" s="57"/>
      <c r="IE56" s="57"/>
      <c r="IF56" s="57"/>
      <c r="IG56" s="57"/>
      <c r="IH56" s="57"/>
      <c r="II56" s="57"/>
      <c r="IJ56" s="57"/>
      <c r="IK56" s="57"/>
      <c r="IL56" s="57"/>
      <c r="IM56" s="57"/>
      <c r="IN56" s="57"/>
      <c r="IO56" s="57"/>
      <c r="IP56" s="57"/>
      <c r="IQ56" s="57"/>
      <c r="IR56" s="57"/>
      <c r="IS56" s="57"/>
      <c r="IT56" s="57"/>
      <c r="IU56" s="57"/>
    </row>
    <row r="57" spans="1:255" s="36" customFormat="1" ht="16.2" customHeight="1">
      <c r="A57" s="109" t="s">
        <v>355</v>
      </c>
      <c r="B57" s="55"/>
      <c r="C57" s="56"/>
      <c r="D57" s="95"/>
      <c r="E57" s="80" t="s">
        <v>284</v>
      </c>
      <c r="F57" s="76">
        <v>62</v>
      </c>
      <c r="G57" s="89" t="s">
        <v>135</v>
      </c>
      <c r="H57" s="89" t="s">
        <v>285</v>
      </c>
      <c r="I57" s="82" t="s">
        <v>22</v>
      </c>
      <c r="J57" s="82" t="s">
        <v>6</v>
      </c>
      <c r="K57" s="89" t="s">
        <v>7</v>
      </c>
      <c r="L57" s="104">
        <v>133.10000000000002</v>
      </c>
      <c r="M57" s="105">
        <f t="shared" si="0"/>
        <v>133.13798462250003</v>
      </c>
      <c r="N57" s="106">
        <f t="shared" si="1"/>
        <v>21.350277877500002</v>
      </c>
      <c r="O57" s="106">
        <f t="shared" si="2"/>
        <v>154.48826250000002</v>
      </c>
      <c r="P57" s="106">
        <f t="shared" si="3"/>
        <v>4.7779875000000001</v>
      </c>
      <c r="Q57" s="106">
        <f t="shared" si="4"/>
        <v>159.26625000000001</v>
      </c>
      <c r="R57" s="106">
        <f t="shared" si="5"/>
        <v>53.088750000000005</v>
      </c>
      <c r="S57" s="99">
        <v>212.35500000000002</v>
      </c>
      <c r="T57" s="97">
        <f t="shared" si="6"/>
        <v>84.942000000000007</v>
      </c>
      <c r="U57" s="97">
        <f t="shared" si="7"/>
        <v>11.577594600000001</v>
      </c>
      <c r="V57" s="97">
        <f t="shared" si="8"/>
        <v>223.93259460000002</v>
      </c>
      <c r="W57" s="107">
        <f t="shared" si="9"/>
        <v>-3.7984622500005116E-2</v>
      </c>
      <c r="X57" s="105">
        <f t="shared" si="10"/>
        <v>0</v>
      </c>
      <c r="Y57" s="106">
        <f t="shared" si="11"/>
        <v>0</v>
      </c>
      <c r="Z57" s="106">
        <f t="shared" si="12"/>
        <v>0</v>
      </c>
      <c r="AA57" s="106">
        <f t="shared" si="13"/>
        <v>0</v>
      </c>
      <c r="AB57" s="106">
        <f t="shared" si="17"/>
        <v>0</v>
      </c>
      <c r="AC57" s="106" t="s">
        <v>357</v>
      </c>
      <c r="AD57" s="106" t="s">
        <v>357</v>
      </c>
      <c r="AE57" s="106" t="s">
        <v>357</v>
      </c>
      <c r="AF57" s="106">
        <f t="shared" si="14"/>
        <v>0</v>
      </c>
      <c r="AG57" s="106">
        <f t="shared" si="15"/>
        <v>0</v>
      </c>
      <c r="AH57" s="108"/>
      <c r="AI57" s="107">
        <f t="shared" si="16"/>
        <v>0</v>
      </c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  <c r="FZ57" s="57"/>
      <c r="GA57" s="57"/>
      <c r="GB57" s="57"/>
      <c r="GC57" s="57"/>
      <c r="GD57" s="57"/>
      <c r="GE57" s="57"/>
      <c r="GF57" s="57"/>
      <c r="GG57" s="57"/>
      <c r="GH57" s="57"/>
      <c r="GI57" s="57"/>
      <c r="GJ57" s="57"/>
      <c r="GK57" s="57"/>
      <c r="GL57" s="57"/>
      <c r="GM57" s="57"/>
      <c r="GN57" s="57"/>
      <c r="GO57" s="57"/>
      <c r="GP57" s="57"/>
      <c r="GQ57" s="57"/>
      <c r="GR57" s="57"/>
      <c r="GS57" s="57"/>
      <c r="GT57" s="57"/>
      <c r="GU57" s="57"/>
      <c r="GV57" s="57"/>
      <c r="GW57" s="57"/>
      <c r="GX57" s="57"/>
      <c r="GY57" s="57"/>
      <c r="GZ57" s="57"/>
      <c r="HA57" s="57"/>
      <c r="HB57" s="57"/>
      <c r="HC57" s="57"/>
      <c r="HD57" s="57"/>
      <c r="HE57" s="57"/>
      <c r="HF57" s="57"/>
      <c r="HG57" s="57"/>
      <c r="HH57" s="57"/>
      <c r="HI57" s="57"/>
      <c r="HJ57" s="57"/>
      <c r="HK57" s="57"/>
      <c r="HL57" s="57"/>
      <c r="HM57" s="57"/>
      <c r="HN57" s="57"/>
      <c r="HO57" s="57"/>
      <c r="HP57" s="57"/>
      <c r="HQ57" s="57"/>
      <c r="HR57" s="57"/>
      <c r="HS57" s="57"/>
      <c r="HT57" s="57"/>
      <c r="HU57" s="57"/>
      <c r="HV57" s="57"/>
      <c r="HW57" s="57"/>
      <c r="HX57" s="57"/>
      <c r="HY57" s="57"/>
      <c r="HZ57" s="57"/>
      <c r="IA57" s="57"/>
      <c r="IB57" s="57"/>
      <c r="IC57" s="57"/>
      <c r="ID57" s="57"/>
      <c r="IE57" s="57"/>
      <c r="IF57" s="57"/>
      <c r="IG57" s="57"/>
      <c r="IH57" s="57"/>
      <c r="II57" s="57"/>
      <c r="IJ57" s="57"/>
      <c r="IK57" s="57"/>
      <c r="IL57" s="57"/>
      <c r="IM57" s="57"/>
      <c r="IN57" s="57"/>
      <c r="IO57" s="57"/>
      <c r="IP57" s="57"/>
      <c r="IQ57" s="57"/>
      <c r="IR57" s="57"/>
      <c r="IS57" s="57"/>
      <c r="IT57" s="57"/>
      <c r="IU57" s="57"/>
    </row>
    <row r="58" spans="1:255" s="36" customFormat="1" ht="16.2" customHeight="1">
      <c r="A58" s="109" t="s">
        <v>355</v>
      </c>
      <c r="B58" s="55" t="s">
        <v>111</v>
      </c>
      <c r="C58" s="56" t="s">
        <v>114</v>
      </c>
      <c r="D58" s="95"/>
      <c r="E58" s="80" t="s">
        <v>286</v>
      </c>
      <c r="F58" s="76">
        <v>64</v>
      </c>
      <c r="G58" s="91" t="s">
        <v>287</v>
      </c>
      <c r="H58" s="85" t="s">
        <v>288</v>
      </c>
      <c r="I58" s="82" t="s">
        <v>22</v>
      </c>
      <c r="J58" s="48" t="s">
        <v>6</v>
      </c>
      <c r="K58" s="48" t="s">
        <v>7</v>
      </c>
      <c r="L58" s="104">
        <v>133.10000000000002</v>
      </c>
      <c r="M58" s="105">
        <f t="shared" si="0"/>
        <v>133.13798462250003</v>
      </c>
      <c r="N58" s="106">
        <f t="shared" si="1"/>
        <v>21.350277877500002</v>
      </c>
      <c r="O58" s="106">
        <f t="shared" si="2"/>
        <v>154.48826250000002</v>
      </c>
      <c r="P58" s="106">
        <f t="shared" si="3"/>
        <v>4.7779875000000001</v>
      </c>
      <c r="Q58" s="106">
        <f t="shared" si="4"/>
        <v>159.26625000000001</v>
      </c>
      <c r="R58" s="106">
        <f t="shared" si="5"/>
        <v>53.088750000000005</v>
      </c>
      <c r="S58" s="99">
        <v>212.35500000000002</v>
      </c>
      <c r="T58" s="97">
        <f t="shared" si="6"/>
        <v>84.942000000000007</v>
      </c>
      <c r="U58" s="97">
        <f t="shared" si="7"/>
        <v>11.577594600000001</v>
      </c>
      <c r="V58" s="97">
        <f t="shared" si="8"/>
        <v>223.93259460000002</v>
      </c>
      <c r="W58" s="107">
        <f t="shared" si="9"/>
        <v>-3.7984622500005116E-2</v>
      </c>
      <c r="X58" s="105">
        <f t="shared" si="10"/>
        <v>0</v>
      </c>
      <c r="Y58" s="106">
        <f t="shared" si="11"/>
        <v>0</v>
      </c>
      <c r="Z58" s="106">
        <f t="shared" si="12"/>
        <v>0</v>
      </c>
      <c r="AA58" s="106">
        <f t="shared" si="13"/>
        <v>0</v>
      </c>
      <c r="AB58" s="106">
        <f t="shared" si="17"/>
        <v>0</v>
      </c>
      <c r="AC58" s="106" t="s">
        <v>357</v>
      </c>
      <c r="AD58" s="106" t="s">
        <v>357</v>
      </c>
      <c r="AE58" s="106" t="s">
        <v>357</v>
      </c>
      <c r="AF58" s="106">
        <f t="shared" si="14"/>
        <v>0</v>
      </c>
      <c r="AG58" s="106">
        <f t="shared" si="15"/>
        <v>0</v>
      </c>
      <c r="AH58" s="108"/>
      <c r="AI58" s="107">
        <f t="shared" si="16"/>
        <v>0</v>
      </c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  <c r="GL58" s="57"/>
      <c r="GM58" s="57"/>
      <c r="GN58" s="57"/>
      <c r="GO58" s="57"/>
      <c r="GP58" s="57"/>
      <c r="GQ58" s="57"/>
      <c r="GR58" s="57"/>
      <c r="GS58" s="57"/>
      <c r="GT58" s="57"/>
      <c r="GU58" s="57"/>
      <c r="GV58" s="57"/>
      <c r="GW58" s="57"/>
      <c r="GX58" s="57"/>
      <c r="GY58" s="57"/>
      <c r="GZ58" s="57"/>
      <c r="HA58" s="57"/>
      <c r="HB58" s="57"/>
      <c r="HC58" s="57"/>
      <c r="HD58" s="57"/>
      <c r="HE58" s="57"/>
      <c r="HF58" s="57"/>
      <c r="HG58" s="57"/>
      <c r="HH58" s="57"/>
      <c r="HI58" s="57"/>
      <c r="HJ58" s="57"/>
      <c r="HK58" s="57"/>
      <c r="HL58" s="57"/>
      <c r="HM58" s="57"/>
      <c r="HN58" s="57"/>
      <c r="HO58" s="57"/>
      <c r="HP58" s="57"/>
      <c r="HQ58" s="57"/>
      <c r="HR58" s="57"/>
      <c r="HS58" s="57"/>
      <c r="HT58" s="57"/>
      <c r="HU58" s="57"/>
      <c r="HV58" s="57"/>
      <c r="HW58" s="57"/>
      <c r="HX58" s="57"/>
      <c r="HY58" s="57"/>
      <c r="HZ58" s="57"/>
      <c r="IA58" s="57"/>
      <c r="IB58" s="57"/>
      <c r="IC58" s="57"/>
      <c r="ID58" s="57"/>
      <c r="IE58" s="57"/>
      <c r="IF58" s="57"/>
      <c r="IG58" s="57"/>
      <c r="IH58" s="57"/>
      <c r="II58" s="57"/>
      <c r="IJ58" s="57"/>
      <c r="IK58" s="57"/>
      <c r="IL58" s="57"/>
      <c r="IM58" s="57"/>
      <c r="IN58" s="57"/>
      <c r="IO58" s="57"/>
      <c r="IP58" s="57"/>
      <c r="IQ58" s="57"/>
      <c r="IR58" s="57"/>
      <c r="IS58" s="57"/>
      <c r="IT58" s="57"/>
      <c r="IU58" s="57"/>
    </row>
    <row r="59" spans="1:255" s="44" customFormat="1" ht="16.2" customHeight="1">
      <c r="A59" s="109" t="s">
        <v>355</v>
      </c>
      <c r="B59" s="55" t="s">
        <v>111</v>
      </c>
      <c r="C59" s="56"/>
      <c r="D59" s="95"/>
      <c r="E59" s="80" t="s">
        <v>289</v>
      </c>
      <c r="F59" s="76">
        <v>65</v>
      </c>
      <c r="G59" s="82" t="s">
        <v>136</v>
      </c>
      <c r="H59" s="48" t="s">
        <v>290</v>
      </c>
      <c r="I59" s="82" t="s">
        <v>22</v>
      </c>
      <c r="J59" s="48" t="s">
        <v>6</v>
      </c>
      <c r="K59" s="103" t="s">
        <v>112</v>
      </c>
      <c r="L59" s="104">
        <v>133.10000000000002</v>
      </c>
      <c r="M59" s="105">
        <f t="shared" ref="M59:M85" si="18">O59-N59</f>
        <v>133.13798462250003</v>
      </c>
      <c r="N59" s="106">
        <f t="shared" ref="N59:N85" si="19">O59*13.82%</f>
        <v>21.350277877500002</v>
      </c>
      <c r="O59" s="106">
        <f t="shared" ref="O59:O85" si="20">Q59-P59</f>
        <v>154.48826250000002</v>
      </c>
      <c r="P59" s="106">
        <f t="shared" ref="P59:P85" si="21">Q59*3%</f>
        <v>4.7779875000000001</v>
      </c>
      <c r="Q59" s="106">
        <f t="shared" ref="Q59:Q85" si="22">S59-R59</f>
        <v>159.26625000000001</v>
      </c>
      <c r="R59" s="106">
        <f t="shared" ref="R59:R85" si="23">S59*25%</f>
        <v>53.088750000000005</v>
      </c>
      <c r="S59" s="99">
        <v>212.35500000000002</v>
      </c>
      <c r="T59" s="97">
        <f t="shared" ref="T59:T85" si="24">S59*40%</f>
        <v>84.942000000000007</v>
      </c>
      <c r="U59" s="97">
        <f t="shared" ref="U59:U85" si="25">T59*13.63%</f>
        <v>11.577594600000001</v>
      </c>
      <c r="V59" s="97">
        <f t="shared" ref="V59:V85" si="26">S59+U59</f>
        <v>223.93259460000002</v>
      </c>
      <c r="W59" s="107">
        <f t="shared" ref="W59:W85" si="27">L59-M59</f>
        <v>-3.7984622500005116E-2</v>
      </c>
      <c r="X59" s="105">
        <f t="shared" ref="X59:X85" si="28">Z59-Y59</f>
        <v>0</v>
      </c>
      <c r="Y59" s="106">
        <f t="shared" ref="Y59:Y85" si="29">Z59*12%</f>
        <v>0</v>
      </c>
      <c r="Z59" s="106">
        <f t="shared" ref="Z59:Z85" si="30">AB59-AA59</f>
        <v>0</v>
      </c>
      <c r="AA59" s="106">
        <f t="shared" ref="AA59:AA85" si="31">AB59*5%</f>
        <v>0</v>
      </c>
      <c r="AB59" s="106">
        <f t="shared" si="17"/>
        <v>0</v>
      </c>
      <c r="AC59" s="106" t="s">
        <v>357</v>
      </c>
      <c r="AD59" s="106" t="s">
        <v>357</v>
      </c>
      <c r="AE59" s="106" t="s">
        <v>357</v>
      </c>
      <c r="AF59" s="106">
        <f t="shared" ref="AF59:AF85" si="32">(AI59-AG59)*25%</f>
        <v>0</v>
      </c>
      <c r="AG59" s="106">
        <f t="shared" ref="AG59:AG85" si="33">(AH59*U59)</f>
        <v>0</v>
      </c>
      <c r="AH59" s="108"/>
      <c r="AI59" s="107">
        <f t="shared" ref="AI59:AI85" si="34">AH59*V59</f>
        <v>0</v>
      </c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GZ59" s="57"/>
      <c r="HA59" s="57"/>
      <c r="HB59" s="57"/>
      <c r="HC59" s="57"/>
      <c r="HD59" s="57"/>
      <c r="HE59" s="57"/>
      <c r="HF59" s="57"/>
      <c r="HG59" s="57"/>
      <c r="HH59" s="57"/>
      <c r="HI59" s="57"/>
      <c r="HJ59" s="57"/>
      <c r="HK59" s="57"/>
      <c r="HL59" s="57"/>
      <c r="HM59" s="57"/>
      <c r="HN59" s="57"/>
      <c r="HO59" s="57"/>
      <c r="HP59" s="57"/>
      <c r="HQ59" s="57"/>
      <c r="HR59" s="57"/>
      <c r="HS59" s="57"/>
      <c r="HT59" s="57"/>
      <c r="HU59" s="57"/>
      <c r="HV59" s="57"/>
      <c r="HW59" s="57"/>
      <c r="HX59" s="57"/>
      <c r="HY59" s="57"/>
      <c r="HZ59" s="57"/>
      <c r="IA59" s="57"/>
      <c r="IB59" s="57"/>
      <c r="IC59" s="57"/>
      <c r="ID59" s="57"/>
      <c r="IE59" s="57"/>
      <c r="IF59" s="57"/>
      <c r="IG59" s="57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  <c r="IT59" s="57"/>
      <c r="IU59" s="57"/>
    </row>
    <row r="60" spans="1:255" s="36" customFormat="1" ht="16.2" customHeight="1">
      <c r="A60" s="109" t="s">
        <v>355</v>
      </c>
      <c r="B60" s="55" t="s">
        <v>111</v>
      </c>
      <c r="C60" s="56" t="s">
        <v>114</v>
      </c>
      <c r="D60" s="95"/>
      <c r="E60" s="80" t="s">
        <v>291</v>
      </c>
      <c r="F60" s="76">
        <v>66</v>
      </c>
      <c r="G60" s="82" t="s">
        <v>292</v>
      </c>
      <c r="H60" s="48" t="s">
        <v>51</v>
      </c>
      <c r="I60" s="82" t="s">
        <v>12</v>
      </c>
      <c r="J60" s="48" t="s">
        <v>6</v>
      </c>
      <c r="K60" s="48" t="s">
        <v>15</v>
      </c>
      <c r="L60" s="104">
        <v>36.300000000000004</v>
      </c>
      <c r="M60" s="105">
        <f t="shared" si="18"/>
        <v>36.337945660500012</v>
      </c>
      <c r="N60" s="106">
        <f t="shared" si="19"/>
        <v>5.8272268395000015</v>
      </c>
      <c r="O60" s="106">
        <f t="shared" si="20"/>
        <v>42.165172500000011</v>
      </c>
      <c r="P60" s="106">
        <f t="shared" si="21"/>
        <v>1.3040775000000002</v>
      </c>
      <c r="Q60" s="106">
        <f t="shared" si="22"/>
        <v>43.469250000000009</v>
      </c>
      <c r="R60" s="106">
        <f t="shared" si="23"/>
        <v>14.489750000000003</v>
      </c>
      <c r="S60" s="99">
        <v>57.95900000000001</v>
      </c>
      <c r="T60" s="97">
        <f t="shared" si="24"/>
        <v>23.183600000000006</v>
      </c>
      <c r="U60" s="97">
        <f t="shared" si="25"/>
        <v>3.1599246800000009</v>
      </c>
      <c r="V60" s="97">
        <f t="shared" si="26"/>
        <v>61.118924680000013</v>
      </c>
      <c r="W60" s="107">
        <f t="shared" si="27"/>
        <v>-3.794566050000725E-2</v>
      </c>
      <c r="X60" s="105">
        <f t="shared" si="28"/>
        <v>0</v>
      </c>
      <c r="Y60" s="106">
        <f t="shared" si="29"/>
        <v>0</v>
      </c>
      <c r="Z60" s="106">
        <f t="shared" si="30"/>
        <v>0</v>
      </c>
      <c r="AA60" s="106">
        <f t="shared" si="31"/>
        <v>0</v>
      </c>
      <c r="AB60" s="106">
        <f t="shared" ref="AB60:AB85" si="35">AI60-AF60-AG60</f>
        <v>0</v>
      </c>
      <c r="AC60" s="106" t="s">
        <v>357</v>
      </c>
      <c r="AD60" s="106" t="s">
        <v>357</v>
      </c>
      <c r="AE60" s="106" t="s">
        <v>357</v>
      </c>
      <c r="AF60" s="106">
        <f t="shared" si="32"/>
        <v>0</v>
      </c>
      <c r="AG60" s="106">
        <f t="shared" si="33"/>
        <v>0</v>
      </c>
      <c r="AH60" s="108"/>
      <c r="AI60" s="107">
        <f t="shared" si="34"/>
        <v>0</v>
      </c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  <c r="IS60" s="57"/>
      <c r="IT60" s="57"/>
      <c r="IU60" s="57"/>
    </row>
    <row r="61" spans="1:255" s="36" customFormat="1" ht="16.2" customHeight="1">
      <c r="A61" s="109" t="s">
        <v>355</v>
      </c>
      <c r="B61" s="55"/>
      <c r="C61" s="56"/>
      <c r="D61" s="95"/>
      <c r="E61" s="80" t="s">
        <v>293</v>
      </c>
      <c r="F61" s="76">
        <v>67</v>
      </c>
      <c r="G61" s="82" t="s">
        <v>294</v>
      </c>
      <c r="H61" s="48" t="s">
        <v>295</v>
      </c>
      <c r="I61" s="82" t="s">
        <v>12</v>
      </c>
      <c r="J61" s="48" t="s">
        <v>6</v>
      </c>
      <c r="K61" s="48" t="s">
        <v>52</v>
      </c>
      <c r="L61" s="104">
        <v>40</v>
      </c>
      <c r="M61" s="105">
        <f t="shared" si="18"/>
        <v>40.000016099999996</v>
      </c>
      <c r="N61" s="106">
        <f t="shared" si="19"/>
        <v>6.4144838999999987</v>
      </c>
      <c r="O61" s="106">
        <f t="shared" si="20"/>
        <v>46.414499999999997</v>
      </c>
      <c r="P61" s="106">
        <f t="shared" si="21"/>
        <v>1.4354999999999998</v>
      </c>
      <c r="Q61" s="106">
        <f t="shared" si="22"/>
        <v>47.849999999999994</v>
      </c>
      <c r="R61" s="106">
        <f t="shared" si="23"/>
        <v>15.95</v>
      </c>
      <c r="S61" s="99">
        <v>63.8</v>
      </c>
      <c r="T61" s="97">
        <f t="shared" si="24"/>
        <v>25.52</v>
      </c>
      <c r="U61" s="97">
        <f t="shared" si="25"/>
        <v>3.4783759999999999</v>
      </c>
      <c r="V61" s="97">
        <f t="shared" si="26"/>
        <v>67.278375999999994</v>
      </c>
      <c r="W61" s="107">
        <f t="shared" si="27"/>
        <v>-1.609999999629963E-5</v>
      </c>
      <c r="X61" s="105">
        <f t="shared" si="28"/>
        <v>0</v>
      </c>
      <c r="Y61" s="106">
        <f t="shared" si="29"/>
        <v>0</v>
      </c>
      <c r="Z61" s="106">
        <f t="shared" si="30"/>
        <v>0</v>
      </c>
      <c r="AA61" s="106">
        <f t="shared" si="31"/>
        <v>0</v>
      </c>
      <c r="AB61" s="106">
        <f t="shared" si="35"/>
        <v>0</v>
      </c>
      <c r="AC61" s="106" t="s">
        <v>357</v>
      </c>
      <c r="AD61" s="106" t="s">
        <v>357</v>
      </c>
      <c r="AE61" s="106" t="s">
        <v>357</v>
      </c>
      <c r="AF61" s="106">
        <f t="shared" si="32"/>
        <v>0</v>
      </c>
      <c r="AG61" s="106">
        <f t="shared" si="33"/>
        <v>0</v>
      </c>
      <c r="AH61" s="108"/>
      <c r="AI61" s="107">
        <f t="shared" si="34"/>
        <v>0</v>
      </c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  <c r="IT61" s="57"/>
      <c r="IU61" s="57"/>
    </row>
    <row r="62" spans="1:255" s="36" customFormat="1" ht="16.2" customHeight="1">
      <c r="A62" s="109" t="s">
        <v>355</v>
      </c>
      <c r="B62" s="55"/>
      <c r="C62" s="56"/>
      <c r="D62" s="95"/>
      <c r="E62" s="80" t="s">
        <v>296</v>
      </c>
      <c r="F62" s="76">
        <v>68</v>
      </c>
      <c r="G62" s="82" t="s">
        <v>297</v>
      </c>
      <c r="H62" s="48" t="s">
        <v>298</v>
      </c>
      <c r="I62" s="82" t="s">
        <v>12</v>
      </c>
      <c r="J62" s="48" t="s">
        <v>6</v>
      </c>
      <c r="K62" s="48" t="s">
        <v>52</v>
      </c>
      <c r="L62" s="104">
        <v>55</v>
      </c>
      <c r="M62" s="105">
        <f t="shared" si="18"/>
        <v>54.996887339999994</v>
      </c>
      <c r="N62" s="106">
        <f t="shared" si="19"/>
        <v>8.8194126599999976</v>
      </c>
      <c r="O62" s="106">
        <f t="shared" si="20"/>
        <v>63.816299999999991</v>
      </c>
      <c r="P62" s="106">
        <f t="shared" si="21"/>
        <v>1.9736999999999998</v>
      </c>
      <c r="Q62" s="106">
        <f t="shared" si="22"/>
        <v>65.789999999999992</v>
      </c>
      <c r="R62" s="106">
        <f t="shared" si="23"/>
        <v>21.93</v>
      </c>
      <c r="S62" s="99">
        <v>87.72</v>
      </c>
      <c r="T62" s="97">
        <f t="shared" si="24"/>
        <v>35.088000000000001</v>
      </c>
      <c r="U62" s="97">
        <f t="shared" si="25"/>
        <v>4.7824944</v>
      </c>
      <c r="V62" s="97">
        <f t="shared" si="26"/>
        <v>92.502494400000003</v>
      </c>
      <c r="W62" s="107">
        <f t="shared" si="27"/>
        <v>3.1126600000064286E-3</v>
      </c>
      <c r="X62" s="105">
        <f t="shared" si="28"/>
        <v>0</v>
      </c>
      <c r="Y62" s="106">
        <f t="shared" si="29"/>
        <v>0</v>
      </c>
      <c r="Z62" s="106">
        <f t="shared" si="30"/>
        <v>0</v>
      </c>
      <c r="AA62" s="106">
        <f t="shared" si="31"/>
        <v>0</v>
      </c>
      <c r="AB62" s="106">
        <f t="shared" si="35"/>
        <v>0</v>
      </c>
      <c r="AC62" s="106" t="s">
        <v>357</v>
      </c>
      <c r="AD62" s="106" t="s">
        <v>357</v>
      </c>
      <c r="AE62" s="106" t="s">
        <v>357</v>
      </c>
      <c r="AF62" s="106">
        <f t="shared" si="32"/>
        <v>0</v>
      </c>
      <c r="AG62" s="106">
        <f t="shared" si="33"/>
        <v>0</v>
      </c>
      <c r="AH62" s="108"/>
      <c r="AI62" s="107">
        <f t="shared" si="34"/>
        <v>0</v>
      </c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7"/>
      <c r="IF62" s="57"/>
      <c r="IG62" s="57"/>
      <c r="IH62" s="57"/>
      <c r="II62" s="57"/>
      <c r="IJ62" s="57"/>
      <c r="IK62" s="57"/>
      <c r="IL62" s="57"/>
      <c r="IM62" s="57"/>
      <c r="IN62" s="57"/>
      <c r="IO62" s="57"/>
      <c r="IP62" s="57"/>
      <c r="IQ62" s="57"/>
      <c r="IR62" s="57"/>
      <c r="IS62" s="57"/>
      <c r="IT62" s="57"/>
      <c r="IU62" s="57"/>
    </row>
    <row r="63" spans="1:255" s="36" customFormat="1" ht="16.2" customHeight="1">
      <c r="A63" s="109" t="s">
        <v>355</v>
      </c>
      <c r="B63" s="55"/>
      <c r="C63" s="56"/>
      <c r="D63" s="95"/>
      <c r="E63" s="80" t="s">
        <v>299</v>
      </c>
      <c r="F63" s="76">
        <v>69</v>
      </c>
      <c r="G63" s="89" t="s">
        <v>300</v>
      </c>
      <c r="H63" s="89" t="s">
        <v>137</v>
      </c>
      <c r="I63" s="82" t="s">
        <v>301</v>
      </c>
      <c r="J63" s="82" t="s">
        <v>6</v>
      </c>
      <c r="K63" s="103" t="s">
        <v>112</v>
      </c>
      <c r="L63" s="104">
        <v>300</v>
      </c>
      <c r="M63" s="105">
        <f t="shared" si="18"/>
        <v>299.98131196500003</v>
      </c>
      <c r="N63" s="106">
        <f t="shared" si="19"/>
        <v>48.105613034999998</v>
      </c>
      <c r="O63" s="106">
        <f t="shared" si="20"/>
        <v>348.08692500000001</v>
      </c>
      <c r="P63" s="106">
        <f t="shared" si="21"/>
        <v>10.765575</v>
      </c>
      <c r="Q63" s="106">
        <f t="shared" si="22"/>
        <v>358.85250000000002</v>
      </c>
      <c r="R63" s="106">
        <f t="shared" si="23"/>
        <v>119.61750000000001</v>
      </c>
      <c r="S63" s="99">
        <v>478.47</v>
      </c>
      <c r="T63" s="97">
        <f t="shared" si="24"/>
        <v>191.38800000000003</v>
      </c>
      <c r="U63" s="97">
        <f t="shared" si="25"/>
        <v>26.086184400000004</v>
      </c>
      <c r="V63" s="97">
        <f t="shared" si="26"/>
        <v>504.55618440000001</v>
      </c>
      <c r="W63" s="107">
        <f t="shared" si="27"/>
        <v>1.8688034999968295E-2</v>
      </c>
      <c r="X63" s="105">
        <f t="shared" si="28"/>
        <v>0</v>
      </c>
      <c r="Y63" s="106">
        <f t="shared" si="29"/>
        <v>0</v>
      </c>
      <c r="Z63" s="106">
        <f t="shared" si="30"/>
        <v>0</v>
      </c>
      <c r="AA63" s="106">
        <f t="shared" si="31"/>
        <v>0</v>
      </c>
      <c r="AB63" s="106">
        <f t="shared" si="35"/>
        <v>0</v>
      </c>
      <c r="AC63" s="106" t="s">
        <v>357</v>
      </c>
      <c r="AD63" s="106" t="s">
        <v>357</v>
      </c>
      <c r="AE63" s="106" t="s">
        <v>357</v>
      </c>
      <c r="AF63" s="106">
        <f t="shared" si="32"/>
        <v>0</v>
      </c>
      <c r="AG63" s="106">
        <f t="shared" si="33"/>
        <v>0</v>
      </c>
      <c r="AH63" s="108"/>
      <c r="AI63" s="107">
        <f t="shared" si="34"/>
        <v>0</v>
      </c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/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7"/>
      <c r="GK63" s="57"/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GZ63" s="57"/>
      <c r="HA63" s="57"/>
      <c r="HB63" s="57"/>
      <c r="HC63" s="57"/>
      <c r="HD63" s="57"/>
      <c r="HE63" s="57"/>
      <c r="HF63" s="57"/>
      <c r="HG63" s="57"/>
      <c r="HH63" s="57"/>
      <c r="HI63" s="57"/>
      <c r="HJ63" s="57"/>
      <c r="HK63" s="57"/>
      <c r="HL63" s="57"/>
      <c r="HM63" s="57"/>
      <c r="HN63" s="57"/>
      <c r="HO63" s="57"/>
      <c r="HP63" s="57"/>
      <c r="HQ63" s="57"/>
      <c r="HR63" s="57"/>
      <c r="HS63" s="57"/>
      <c r="HT63" s="57"/>
      <c r="HU63" s="57"/>
      <c r="HV63" s="57"/>
      <c r="HW63" s="57"/>
      <c r="HX63" s="57"/>
      <c r="HY63" s="57"/>
      <c r="HZ63" s="57"/>
      <c r="IA63" s="57"/>
      <c r="IB63" s="57"/>
      <c r="IC63" s="57"/>
      <c r="ID63" s="57"/>
      <c r="IE63" s="57"/>
      <c r="IF63" s="57"/>
      <c r="IG63" s="57"/>
      <c r="IH63" s="57"/>
      <c r="II63" s="57"/>
      <c r="IJ63" s="57"/>
      <c r="IK63" s="57"/>
      <c r="IL63" s="57"/>
      <c r="IM63" s="57"/>
      <c r="IN63" s="57"/>
      <c r="IO63" s="57"/>
      <c r="IP63" s="57"/>
      <c r="IQ63" s="57"/>
      <c r="IR63" s="57"/>
      <c r="IS63" s="57"/>
      <c r="IT63" s="57"/>
      <c r="IU63" s="57"/>
    </row>
    <row r="64" spans="1:255" s="36" customFormat="1" ht="16.2" customHeight="1">
      <c r="A64" s="109" t="s">
        <v>355</v>
      </c>
      <c r="B64" s="55"/>
      <c r="C64" s="56"/>
      <c r="D64" s="95" t="s">
        <v>356</v>
      </c>
      <c r="E64" s="80" t="s">
        <v>302</v>
      </c>
      <c r="F64" s="76">
        <v>70</v>
      </c>
      <c r="G64" s="90" t="s">
        <v>138</v>
      </c>
      <c r="H64" s="90" t="s">
        <v>139</v>
      </c>
      <c r="I64" s="82" t="s">
        <v>62</v>
      </c>
      <c r="J64" s="90" t="s">
        <v>6</v>
      </c>
      <c r="K64" s="103" t="s">
        <v>112</v>
      </c>
      <c r="L64" s="104">
        <v>80</v>
      </c>
      <c r="M64" s="105">
        <f t="shared" si="18"/>
        <v>79.993762605000001</v>
      </c>
      <c r="N64" s="106">
        <f t="shared" si="19"/>
        <v>12.827962394999998</v>
      </c>
      <c r="O64" s="106">
        <f t="shared" si="20"/>
        <v>92.821725000000001</v>
      </c>
      <c r="P64" s="106">
        <f t="shared" si="21"/>
        <v>2.8707749999999996</v>
      </c>
      <c r="Q64" s="106">
        <f t="shared" si="22"/>
        <v>95.692499999999995</v>
      </c>
      <c r="R64" s="106">
        <f t="shared" si="23"/>
        <v>31.897500000000001</v>
      </c>
      <c r="S64" s="99">
        <v>127.59</v>
      </c>
      <c r="T64" s="97">
        <f t="shared" si="24"/>
        <v>51.036000000000001</v>
      </c>
      <c r="U64" s="97">
        <f t="shared" si="25"/>
        <v>6.9562068000000004</v>
      </c>
      <c r="V64" s="97">
        <f t="shared" si="26"/>
        <v>134.54620679999999</v>
      </c>
      <c r="W64" s="107">
        <f t="shared" si="27"/>
        <v>6.2373949999994238E-3</v>
      </c>
      <c r="X64" s="105">
        <f t="shared" si="28"/>
        <v>0</v>
      </c>
      <c r="Y64" s="106">
        <f t="shared" si="29"/>
        <v>0</v>
      </c>
      <c r="Z64" s="106">
        <f t="shared" si="30"/>
        <v>0</v>
      </c>
      <c r="AA64" s="106">
        <f t="shared" si="31"/>
        <v>0</v>
      </c>
      <c r="AB64" s="106">
        <f t="shared" si="35"/>
        <v>0</v>
      </c>
      <c r="AC64" s="106" t="s">
        <v>357</v>
      </c>
      <c r="AD64" s="106" t="s">
        <v>357</v>
      </c>
      <c r="AE64" s="106" t="s">
        <v>357</v>
      </c>
      <c r="AF64" s="106">
        <f t="shared" si="32"/>
        <v>0</v>
      </c>
      <c r="AG64" s="106">
        <f t="shared" si="33"/>
        <v>0</v>
      </c>
      <c r="AH64" s="108"/>
      <c r="AI64" s="107">
        <f t="shared" si="34"/>
        <v>0</v>
      </c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  <c r="EN64" s="57"/>
      <c r="EO64" s="57"/>
      <c r="EP64" s="57"/>
      <c r="EQ64" s="57"/>
      <c r="ER64" s="57"/>
      <c r="ES64" s="57"/>
      <c r="ET64" s="57"/>
      <c r="EU64" s="57"/>
      <c r="EV64" s="57"/>
      <c r="EW64" s="57"/>
      <c r="EX64" s="57"/>
      <c r="EY64" s="57"/>
      <c r="EZ64" s="57"/>
      <c r="FA64" s="57"/>
      <c r="FB64" s="57"/>
      <c r="FC64" s="57"/>
      <c r="FD64" s="57"/>
      <c r="FE64" s="57"/>
      <c r="FF64" s="57"/>
      <c r="FG64" s="57"/>
      <c r="FH64" s="57"/>
      <c r="FI64" s="57"/>
      <c r="FJ64" s="57"/>
      <c r="FK64" s="57"/>
      <c r="FL64" s="57"/>
      <c r="FM64" s="57"/>
      <c r="FN64" s="57"/>
      <c r="FO64" s="57"/>
      <c r="FP64" s="57"/>
      <c r="FQ64" s="57"/>
      <c r="FR64" s="57"/>
      <c r="FS64" s="57"/>
      <c r="FT64" s="57"/>
      <c r="FU64" s="57"/>
      <c r="FV64" s="57"/>
      <c r="FW64" s="57"/>
      <c r="FX64" s="57"/>
      <c r="FY64" s="57"/>
      <c r="FZ64" s="57"/>
      <c r="GA64" s="57"/>
      <c r="GB64" s="57"/>
      <c r="GC64" s="57"/>
      <c r="GD64" s="57"/>
      <c r="GE64" s="57"/>
      <c r="GF64" s="57"/>
      <c r="GG64" s="57"/>
      <c r="GH64" s="57"/>
      <c r="GI64" s="57"/>
      <c r="GJ64" s="57"/>
      <c r="GK64" s="57"/>
      <c r="GL64" s="57"/>
      <c r="GM64" s="57"/>
      <c r="GN64" s="57"/>
      <c r="GO64" s="57"/>
      <c r="GP64" s="57"/>
      <c r="GQ64" s="57"/>
      <c r="GR64" s="57"/>
      <c r="GS64" s="57"/>
      <c r="GT64" s="57"/>
      <c r="GU64" s="57"/>
      <c r="GV64" s="57"/>
      <c r="GW64" s="57"/>
      <c r="GX64" s="57"/>
      <c r="GY64" s="57"/>
      <c r="GZ64" s="57"/>
      <c r="HA64" s="57"/>
      <c r="HB64" s="57"/>
      <c r="HC64" s="57"/>
      <c r="HD64" s="57"/>
      <c r="HE64" s="57"/>
      <c r="HF64" s="57"/>
      <c r="HG64" s="57"/>
      <c r="HH64" s="57"/>
      <c r="HI64" s="57"/>
      <c r="HJ64" s="57"/>
      <c r="HK64" s="57"/>
      <c r="HL64" s="57"/>
      <c r="HM64" s="57"/>
      <c r="HN64" s="57"/>
      <c r="HO64" s="57"/>
      <c r="HP64" s="57"/>
      <c r="HQ64" s="57"/>
      <c r="HR64" s="57"/>
      <c r="HS64" s="57"/>
      <c r="HT64" s="57"/>
      <c r="HU64" s="57"/>
      <c r="HV64" s="57"/>
      <c r="HW64" s="57"/>
      <c r="HX64" s="57"/>
      <c r="HY64" s="57"/>
      <c r="HZ64" s="57"/>
      <c r="IA64" s="57"/>
      <c r="IB64" s="57"/>
      <c r="IC64" s="57"/>
      <c r="ID64" s="57"/>
      <c r="IE64" s="57"/>
      <c r="IF64" s="57"/>
      <c r="IG64" s="57"/>
      <c r="IH64" s="57"/>
      <c r="II64" s="57"/>
      <c r="IJ64" s="57"/>
      <c r="IK64" s="57"/>
      <c r="IL64" s="57"/>
      <c r="IM64" s="57"/>
      <c r="IN64" s="57"/>
      <c r="IO64" s="57"/>
      <c r="IP64" s="57"/>
      <c r="IQ64" s="57"/>
      <c r="IR64" s="57"/>
      <c r="IS64" s="57"/>
      <c r="IT64" s="57"/>
      <c r="IU64" s="57"/>
    </row>
    <row r="65" spans="1:255" s="44" customFormat="1" ht="16.2" customHeight="1">
      <c r="A65" s="109" t="s">
        <v>355</v>
      </c>
      <c r="B65" s="55"/>
      <c r="C65" s="56"/>
      <c r="D65" s="95"/>
      <c r="E65" s="80" t="s">
        <v>303</v>
      </c>
      <c r="F65" s="76">
        <v>72</v>
      </c>
      <c r="G65" s="82" t="s">
        <v>304</v>
      </c>
      <c r="H65" s="48" t="s">
        <v>53</v>
      </c>
      <c r="I65" s="82" t="s">
        <v>54</v>
      </c>
      <c r="J65" s="48" t="s">
        <v>23</v>
      </c>
      <c r="K65" s="48" t="s">
        <v>55</v>
      </c>
      <c r="L65" s="104">
        <v>110.00000000000001</v>
      </c>
      <c r="M65" s="105">
        <f t="shared" si="18"/>
        <v>110.00004427500001</v>
      </c>
      <c r="N65" s="106">
        <f t="shared" si="19"/>
        <v>17.639830724999999</v>
      </c>
      <c r="O65" s="106">
        <f t="shared" si="20"/>
        <v>127.639875</v>
      </c>
      <c r="P65" s="106">
        <f t="shared" si="21"/>
        <v>3.9476249999999999</v>
      </c>
      <c r="Q65" s="106">
        <f t="shared" si="22"/>
        <v>131.58750000000001</v>
      </c>
      <c r="R65" s="106">
        <f t="shared" si="23"/>
        <v>43.862500000000004</v>
      </c>
      <c r="S65" s="99">
        <v>175.45000000000002</v>
      </c>
      <c r="T65" s="97">
        <f t="shared" si="24"/>
        <v>70.180000000000007</v>
      </c>
      <c r="U65" s="97">
        <f t="shared" si="25"/>
        <v>9.5655340000000013</v>
      </c>
      <c r="V65" s="97">
        <f t="shared" si="26"/>
        <v>185.01553400000003</v>
      </c>
      <c r="W65" s="107">
        <f t="shared" si="27"/>
        <v>-4.4274999993376696E-5</v>
      </c>
      <c r="X65" s="105">
        <f t="shared" si="28"/>
        <v>0</v>
      </c>
      <c r="Y65" s="106">
        <f t="shared" si="29"/>
        <v>0</v>
      </c>
      <c r="Z65" s="106">
        <f t="shared" si="30"/>
        <v>0</v>
      </c>
      <c r="AA65" s="106">
        <f t="shared" si="31"/>
        <v>0</v>
      </c>
      <c r="AB65" s="106">
        <f t="shared" si="35"/>
        <v>0</v>
      </c>
      <c r="AC65" s="106" t="s">
        <v>357</v>
      </c>
      <c r="AD65" s="106" t="s">
        <v>357</v>
      </c>
      <c r="AE65" s="106" t="s">
        <v>357</v>
      </c>
      <c r="AF65" s="106">
        <f t="shared" si="32"/>
        <v>0</v>
      </c>
      <c r="AG65" s="106">
        <f t="shared" si="33"/>
        <v>0</v>
      </c>
      <c r="AH65" s="108"/>
      <c r="AI65" s="107">
        <f t="shared" si="34"/>
        <v>0</v>
      </c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  <c r="EN65" s="57"/>
      <c r="EO65" s="57"/>
      <c r="EP65" s="57"/>
      <c r="EQ65" s="57"/>
      <c r="ER65" s="57"/>
      <c r="ES65" s="57"/>
      <c r="ET65" s="57"/>
      <c r="EU65" s="57"/>
      <c r="EV65" s="57"/>
      <c r="EW65" s="57"/>
      <c r="EX65" s="57"/>
      <c r="EY65" s="57"/>
      <c r="EZ65" s="57"/>
      <c r="FA65" s="57"/>
      <c r="FB65" s="57"/>
      <c r="FC65" s="57"/>
      <c r="FD65" s="57"/>
      <c r="FE65" s="57"/>
      <c r="FF65" s="57"/>
      <c r="FG65" s="57"/>
      <c r="FH65" s="57"/>
      <c r="FI65" s="57"/>
      <c r="FJ65" s="57"/>
      <c r="FK65" s="57"/>
      <c r="FL65" s="57"/>
      <c r="FM65" s="57"/>
      <c r="FN65" s="57"/>
      <c r="FO65" s="57"/>
      <c r="FP65" s="57"/>
      <c r="FQ65" s="57"/>
      <c r="FR65" s="57"/>
      <c r="FS65" s="57"/>
      <c r="FT65" s="57"/>
      <c r="FU65" s="57"/>
      <c r="FV65" s="57"/>
      <c r="FW65" s="57"/>
      <c r="FX65" s="57"/>
      <c r="FY65" s="57"/>
      <c r="FZ65" s="57"/>
      <c r="GA65" s="57"/>
      <c r="GB65" s="57"/>
      <c r="GC65" s="57"/>
      <c r="GD65" s="57"/>
      <c r="GE65" s="57"/>
      <c r="GF65" s="57"/>
      <c r="GG65" s="57"/>
      <c r="GH65" s="57"/>
      <c r="GI65" s="57"/>
      <c r="GJ65" s="57"/>
      <c r="GK65" s="57"/>
      <c r="GL65" s="57"/>
      <c r="GM65" s="57"/>
      <c r="GN65" s="57"/>
      <c r="GO65" s="57"/>
      <c r="GP65" s="57"/>
      <c r="GQ65" s="57"/>
      <c r="GR65" s="57"/>
      <c r="GS65" s="57"/>
      <c r="GT65" s="57"/>
      <c r="GU65" s="57"/>
      <c r="GV65" s="57"/>
      <c r="GW65" s="57"/>
      <c r="GX65" s="57"/>
      <c r="GY65" s="57"/>
      <c r="GZ65" s="57"/>
      <c r="HA65" s="57"/>
      <c r="HB65" s="57"/>
      <c r="HC65" s="57"/>
      <c r="HD65" s="57"/>
      <c r="HE65" s="57"/>
      <c r="HF65" s="57"/>
      <c r="HG65" s="57"/>
      <c r="HH65" s="57"/>
      <c r="HI65" s="57"/>
      <c r="HJ65" s="57"/>
      <c r="HK65" s="57"/>
      <c r="HL65" s="57"/>
      <c r="HM65" s="57"/>
      <c r="HN65" s="57"/>
      <c r="HO65" s="57"/>
      <c r="HP65" s="57"/>
      <c r="HQ65" s="57"/>
      <c r="HR65" s="57"/>
      <c r="HS65" s="57"/>
      <c r="HT65" s="57"/>
      <c r="HU65" s="57"/>
      <c r="HV65" s="57"/>
      <c r="HW65" s="57"/>
      <c r="HX65" s="57"/>
      <c r="HY65" s="57"/>
      <c r="HZ65" s="57"/>
      <c r="IA65" s="57"/>
      <c r="IB65" s="57"/>
      <c r="IC65" s="57"/>
      <c r="ID65" s="57"/>
      <c r="IE65" s="57"/>
      <c r="IF65" s="57"/>
      <c r="IG65" s="57"/>
      <c r="IH65" s="57"/>
      <c r="II65" s="57"/>
      <c r="IJ65" s="57"/>
      <c r="IK65" s="57"/>
      <c r="IL65" s="57"/>
      <c r="IM65" s="57"/>
      <c r="IN65" s="57"/>
      <c r="IO65" s="57"/>
      <c r="IP65" s="57"/>
      <c r="IQ65" s="57"/>
      <c r="IR65" s="57"/>
      <c r="IS65" s="57"/>
      <c r="IT65" s="57"/>
      <c r="IU65" s="57"/>
    </row>
    <row r="66" spans="1:255" s="44" customFormat="1" ht="16.2" customHeight="1">
      <c r="A66" s="109" t="s">
        <v>355</v>
      </c>
      <c r="B66" s="55"/>
      <c r="C66" s="56"/>
      <c r="D66" s="95"/>
      <c r="E66" s="80" t="s">
        <v>305</v>
      </c>
      <c r="F66" s="76">
        <v>73</v>
      </c>
      <c r="G66" s="82" t="s">
        <v>140</v>
      </c>
      <c r="H66" s="48" t="s">
        <v>56</v>
      </c>
      <c r="I66" s="82" t="s">
        <v>9</v>
      </c>
      <c r="J66" s="48" t="s">
        <v>28</v>
      </c>
      <c r="K66" s="48" t="s">
        <v>16</v>
      </c>
      <c r="L66" s="104">
        <v>181.50000000000003</v>
      </c>
      <c r="M66" s="105">
        <f t="shared" si="18"/>
        <v>181.53800410350004</v>
      </c>
      <c r="N66" s="106">
        <f t="shared" si="19"/>
        <v>29.111803396500004</v>
      </c>
      <c r="O66" s="106">
        <f t="shared" si="20"/>
        <v>210.64980750000004</v>
      </c>
      <c r="P66" s="106">
        <f t="shared" si="21"/>
        <v>6.514942500000001</v>
      </c>
      <c r="Q66" s="106">
        <f t="shared" si="22"/>
        <v>217.16475000000003</v>
      </c>
      <c r="R66" s="106">
        <f t="shared" si="23"/>
        <v>72.388250000000014</v>
      </c>
      <c r="S66" s="99">
        <v>289.55300000000005</v>
      </c>
      <c r="T66" s="97">
        <f t="shared" si="24"/>
        <v>115.82120000000003</v>
      </c>
      <c r="U66" s="97">
        <f t="shared" si="25"/>
        <v>15.786429560000006</v>
      </c>
      <c r="V66" s="97">
        <f t="shared" si="26"/>
        <v>305.33942956000004</v>
      </c>
      <c r="W66" s="107">
        <f t="shared" si="27"/>
        <v>-3.8004103500014708E-2</v>
      </c>
      <c r="X66" s="105">
        <f t="shared" si="28"/>
        <v>0</v>
      </c>
      <c r="Y66" s="106">
        <f t="shared" si="29"/>
        <v>0</v>
      </c>
      <c r="Z66" s="106">
        <f t="shared" si="30"/>
        <v>0</v>
      </c>
      <c r="AA66" s="106">
        <f t="shared" si="31"/>
        <v>0</v>
      </c>
      <c r="AB66" s="106">
        <f t="shared" si="35"/>
        <v>0</v>
      </c>
      <c r="AC66" s="106" t="s">
        <v>357</v>
      </c>
      <c r="AD66" s="106" t="s">
        <v>357</v>
      </c>
      <c r="AE66" s="106" t="s">
        <v>357</v>
      </c>
      <c r="AF66" s="106">
        <f t="shared" si="32"/>
        <v>0</v>
      </c>
      <c r="AG66" s="106">
        <f t="shared" si="33"/>
        <v>0</v>
      </c>
      <c r="AH66" s="108"/>
      <c r="AI66" s="107">
        <f t="shared" si="34"/>
        <v>0</v>
      </c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  <c r="EN66" s="57"/>
      <c r="EO66" s="57"/>
      <c r="EP66" s="57"/>
      <c r="EQ66" s="57"/>
      <c r="ER66" s="57"/>
      <c r="ES66" s="57"/>
      <c r="ET66" s="57"/>
      <c r="EU66" s="57"/>
      <c r="EV66" s="57"/>
      <c r="EW66" s="57"/>
      <c r="EX66" s="57"/>
      <c r="EY66" s="57"/>
      <c r="EZ66" s="57"/>
      <c r="FA66" s="57"/>
      <c r="FB66" s="57"/>
      <c r="FC66" s="57"/>
      <c r="FD66" s="57"/>
      <c r="FE66" s="57"/>
      <c r="FF66" s="57"/>
      <c r="FG66" s="57"/>
      <c r="FH66" s="57"/>
      <c r="FI66" s="57"/>
      <c r="FJ66" s="57"/>
      <c r="FK66" s="57"/>
      <c r="FL66" s="57"/>
      <c r="FM66" s="57"/>
      <c r="FN66" s="57"/>
      <c r="FO66" s="57"/>
      <c r="FP66" s="57"/>
      <c r="FQ66" s="57"/>
      <c r="FR66" s="57"/>
      <c r="FS66" s="57"/>
      <c r="FT66" s="57"/>
      <c r="FU66" s="57"/>
      <c r="FV66" s="57"/>
      <c r="FW66" s="57"/>
      <c r="FX66" s="57"/>
      <c r="FY66" s="57"/>
      <c r="FZ66" s="57"/>
      <c r="GA66" s="57"/>
      <c r="GB66" s="57"/>
      <c r="GC66" s="57"/>
      <c r="GD66" s="57"/>
      <c r="GE66" s="57"/>
      <c r="GF66" s="57"/>
      <c r="GG66" s="57"/>
      <c r="GH66" s="57"/>
      <c r="GI66" s="57"/>
      <c r="GJ66" s="57"/>
      <c r="GK66" s="57"/>
      <c r="GL66" s="57"/>
      <c r="GM66" s="57"/>
      <c r="GN66" s="57"/>
      <c r="GO66" s="57"/>
      <c r="GP66" s="57"/>
      <c r="GQ66" s="57"/>
      <c r="GR66" s="57"/>
      <c r="GS66" s="57"/>
      <c r="GT66" s="57"/>
      <c r="GU66" s="57"/>
      <c r="GV66" s="57"/>
      <c r="GW66" s="57"/>
      <c r="GX66" s="57"/>
      <c r="GY66" s="57"/>
      <c r="GZ66" s="57"/>
      <c r="HA66" s="57"/>
      <c r="HB66" s="57"/>
      <c r="HC66" s="57"/>
      <c r="HD66" s="57"/>
      <c r="HE66" s="57"/>
      <c r="HF66" s="57"/>
      <c r="HG66" s="57"/>
      <c r="HH66" s="57"/>
      <c r="HI66" s="57"/>
      <c r="HJ66" s="57"/>
      <c r="HK66" s="57"/>
      <c r="HL66" s="57"/>
      <c r="HM66" s="57"/>
      <c r="HN66" s="57"/>
      <c r="HO66" s="57"/>
      <c r="HP66" s="57"/>
      <c r="HQ66" s="57"/>
      <c r="HR66" s="57"/>
      <c r="HS66" s="57"/>
      <c r="HT66" s="57"/>
      <c r="HU66" s="57"/>
      <c r="HV66" s="57"/>
      <c r="HW66" s="57"/>
      <c r="HX66" s="57"/>
      <c r="HY66" s="57"/>
      <c r="HZ66" s="57"/>
      <c r="IA66" s="57"/>
      <c r="IB66" s="57"/>
      <c r="IC66" s="57"/>
      <c r="ID66" s="57"/>
      <c r="IE66" s="57"/>
      <c r="IF66" s="57"/>
      <c r="IG66" s="57"/>
      <c r="IH66" s="57"/>
      <c r="II66" s="57"/>
      <c r="IJ66" s="57"/>
      <c r="IK66" s="57"/>
      <c r="IL66" s="57"/>
      <c r="IM66" s="57"/>
      <c r="IN66" s="57"/>
      <c r="IO66" s="57"/>
      <c r="IP66" s="57"/>
      <c r="IQ66" s="57"/>
      <c r="IR66" s="57"/>
      <c r="IS66" s="57"/>
      <c r="IT66" s="57"/>
      <c r="IU66" s="57"/>
    </row>
    <row r="67" spans="1:255" s="36" customFormat="1" ht="16.2" customHeight="1">
      <c r="A67" s="109" t="s">
        <v>355</v>
      </c>
      <c r="B67" s="55"/>
      <c r="C67" s="56"/>
      <c r="D67" s="95"/>
      <c r="E67" s="80" t="s">
        <v>306</v>
      </c>
      <c r="F67" s="76">
        <v>74</v>
      </c>
      <c r="G67" s="89" t="s">
        <v>307</v>
      </c>
      <c r="H67" s="89" t="s">
        <v>308</v>
      </c>
      <c r="I67" s="82" t="s">
        <v>309</v>
      </c>
      <c r="J67" s="83" t="s">
        <v>6</v>
      </c>
      <c r="K67" s="103" t="s">
        <v>112</v>
      </c>
      <c r="L67" s="104">
        <v>100</v>
      </c>
      <c r="M67" s="105">
        <f t="shared" si="18"/>
        <v>99.993770655000006</v>
      </c>
      <c r="N67" s="106">
        <f t="shared" si="19"/>
        <v>16.035204345</v>
      </c>
      <c r="O67" s="106">
        <f t="shared" si="20"/>
        <v>116.028975</v>
      </c>
      <c r="P67" s="106">
        <f t="shared" si="21"/>
        <v>3.5885250000000002</v>
      </c>
      <c r="Q67" s="106">
        <f t="shared" si="22"/>
        <v>119.61750000000001</v>
      </c>
      <c r="R67" s="106">
        <f t="shared" si="23"/>
        <v>39.872500000000002</v>
      </c>
      <c r="S67" s="99">
        <v>159.49</v>
      </c>
      <c r="T67" s="97">
        <f t="shared" si="24"/>
        <v>63.796000000000006</v>
      </c>
      <c r="U67" s="97">
        <f t="shared" si="25"/>
        <v>8.6953948000000008</v>
      </c>
      <c r="V67" s="97">
        <f t="shared" si="26"/>
        <v>168.18539480000001</v>
      </c>
      <c r="W67" s="107">
        <f t="shared" si="27"/>
        <v>6.2293449999941686E-3</v>
      </c>
      <c r="X67" s="105">
        <f t="shared" si="28"/>
        <v>0</v>
      </c>
      <c r="Y67" s="106">
        <f t="shared" si="29"/>
        <v>0</v>
      </c>
      <c r="Z67" s="106">
        <f t="shared" si="30"/>
        <v>0</v>
      </c>
      <c r="AA67" s="106">
        <f t="shared" si="31"/>
        <v>0</v>
      </c>
      <c r="AB67" s="106">
        <f t="shared" si="35"/>
        <v>0</v>
      </c>
      <c r="AC67" s="106" t="s">
        <v>357</v>
      </c>
      <c r="AD67" s="106" t="s">
        <v>357</v>
      </c>
      <c r="AE67" s="106" t="s">
        <v>357</v>
      </c>
      <c r="AF67" s="106">
        <f t="shared" si="32"/>
        <v>0</v>
      </c>
      <c r="AG67" s="106">
        <f t="shared" si="33"/>
        <v>0</v>
      </c>
      <c r="AH67" s="108"/>
      <c r="AI67" s="107">
        <f t="shared" si="34"/>
        <v>0</v>
      </c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/>
      <c r="EL67" s="57"/>
      <c r="EM67" s="57"/>
      <c r="EN67" s="57"/>
      <c r="EO67" s="57"/>
      <c r="EP67" s="57"/>
      <c r="EQ67" s="57"/>
      <c r="ER67" s="57"/>
      <c r="ES67" s="57"/>
      <c r="ET67" s="57"/>
      <c r="EU67" s="57"/>
      <c r="EV67" s="57"/>
      <c r="EW67" s="57"/>
      <c r="EX67" s="57"/>
      <c r="EY67" s="57"/>
      <c r="EZ67" s="57"/>
      <c r="FA67" s="57"/>
      <c r="FB67" s="57"/>
      <c r="FC67" s="57"/>
      <c r="FD67" s="57"/>
      <c r="FE67" s="57"/>
      <c r="FF67" s="57"/>
      <c r="FG67" s="57"/>
      <c r="FH67" s="57"/>
      <c r="FI67" s="57"/>
      <c r="FJ67" s="57"/>
      <c r="FK67" s="57"/>
      <c r="FL67" s="57"/>
      <c r="FM67" s="57"/>
      <c r="FN67" s="57"/>
      <c r="FO67" s="57"/>
      <c r="FP67" s="57"/>
      <c r="FQ67" s="57"/>
      <c r="FR67" s="57"/>
      <c r="FS67" s="57"/>
      <c r="FT67" s="57"/>
      <c r="FU67" s="57"/>
      <c r="FV67" s="57"/>
      <c r="FW67" s="57"/>
      <c r="FX67" s="57"/>
      <c r="FY67" s="57"/>
      <c r="FZ67" s="57"/>
      <c r="GA67" s="57"/>
      <c r="GB67" s="57"/>
      <c r="GC67" s="57"/>
      <c r="GD67" s="57"/>
      <c r="GE67" s="57"/>
      <c r="GF67" s="57"/>
      <c r="GG67" s="57"/>
      <c r="GH67" s="57"/>
      <c r="GI67" s="57"/>
      <c r="GJ67" s="57"/>
      <c r="GK67" s="57"/>
      <c r="GL67" s="57"/>
      <c r="GM67" s="57"/>
      <c r="GN67" s="57"/>
      <c r="GO67" s="57"/>
      <c r="GP67" s="57"/>
      <c r="GQ67" s="57"/>
      <c r="GR67" s="57"/>
      <c r="GS67" s="57"/>
      <c r="GT67" s="57"/>
      <c r="GU67" s="57"/>
      <c r="GV67" s="57"/>
      <c r="GW67" s="57"/>
      <c r="GX67" s="57"/>
      <c r="GY67" s="57"/>
      <c r="GZ67" s="57"/>
      <c r="HA67" s="57"/>
      <c r="HB67" s="57"/>
      <c r="HC67" s="57"/>
      <c r="HD67" s="57"/>
      <c r="HE67" s="57"/>
      <c r="HF67" s="57"/>
      <c r="HG67" s="57"/>
      <c r="HH67" s="57"/>
      <c r="HI67" s="57"/>
      <c r="HJ67" s="57"/>
      <c r="HK67" s="57"/>
      <c r="HL67" s="57"/>
      <c r="HM67" s="57"/>
      <c r="HN67" s="57"/>
      <c r="HO67" s="57"/>
      <c r="HP67" s="57"/>
      <c r="HQ67" s="57"/>
      <c r="HR67" s="57"/>
      <c r="HS67" s="57"/>
      <c r="HT67" s="57"/>
      <c r="HU67" s="57"/>
      <c r="HV67" s="57"/>
      <c r="HW67" s="57"/>
      <c r="HX67" s="57"/>
      <c r="HY67" s="57"/>
      <c r="HZ67" s="57"/>
      <c r="IA67" s="57"/>
      <c r="IB67" s="57"/>
      <c r="IC67" s="57"/>
      <c r="ID67" s="57"/>
      <c r="IE67" s="57"/>
      <c r="IF67" s="57"/>
      <c r="IG67" s="57"/>
      <c r="IH67" s="57"/>
      <c r="II67" s="57"/>
      <c r="IJ67" s="57"/>
      <c r="IK67" s="57"/>
      <c r="IL67" s="57"/>
      <c r="IM67" s="57"/>
      <c r="IN67" s="57"/>
      <c r="IO67" s="57"/>
      <c r="IP67" s="57"/>
      <c r="IQ67" s="57"/>
      <c r="IR67" s="57"/>
      <c r="IS67" s="57"/>
      <c r="IT67" s="57"/>
      <c r="IU67" s="57"/>
    </row>
    <row r="68" spans="1:255" s="44" customFormat="1" ht="16.2" customHeight="1">
      <c r="A68" s="109" t="s">
        <v>355</v>
      </c>
      <c r="B68" s="55" t="s">
        <v>111</v>
      </c>
      <c r="C68" s="56"/>
      <c r="D68" s="95"/>
      <c r="E68" s="80" t="s">
        <v>310</v>
      </c>
      <c r="F68" s="76">
        <v>75</v>
      </c>
      <c r="G68" s="92" t="s">
        <v>141</v>
      </c>
      <c r="H68" s="92" t="s">
        <v>142</v>
      </c>
      <c r="I68" s="82" t="s">
        <v>69</v>
      </c>
      <c r="J68" s="82" t="s">
        <v>6</v>
      </c>
      <c r="K68" s="103" t="s">
        <v>112</v>
      </c>
      <c r="L68" s="104">
        <v>80</v>
      </c>
      <c r="M68" s="105">
        <f t="shared" si="18"/>
        <v>79.993762605000001</v>
      </c>
      <c r="N68" s="106">
        <f t="shared" si="19"/>
        <v>12.827962394999998</v>
      </c>
      <c r="O68" s="106">
        <f t="shared" si="20"/>
        <v>92.821725000000001</v>
      </c>
      <c r="P68" s="106">
        <f t="shared" si="21"/>
        <v>2.8707749999999996</v>
      </c>
      <c r="Q68" s="106">
        <f t="shared" si="22"/>
        <v>95.692499999999995</v>
      </c>
      <c r="R68" s="106">
        <f t="shared" si="23"/>
        <v>31.897500000000001</v>
      </c>
      <c r="S68" s="99">
        <v>127.59</v>
      </c>
      <c r="T68" s="97">
        <f t="shared" si="24"/>
        <v>51.036000000000001</v>
      </c>
      <c r="U68" s="97">
        <f t="shared" si="25"/>
        <v>6.9562068000000004</v>
      </c>
      <c r="V68" s="97">
        <f t="shared" si="26"/>
        <v>134.54620679999999</v>
      </c>
      <c r="W68" s="107">
        <f t="shared" si="27"/>
        <v>6.2373949999994238E-3</v>
      </c>
      <c r="X68" s="105">
        <f t="shared" si="28"/>
        <v>0</v>
      </c>
      <c r="Y68" s="106">
        <f t="shared" si="29"/>
        <v>0</v>
      </c>
      <c r="Z68" s="106">
        <f t="shared" si="30"/>
        <v>0</v>
      </c>
      <c r="AA68" s="106">
        <f t="shared" si="31"/>
        <v>0</v>
      </c>
      <c r="AB68" s="106">
        <f t="shared" si="35"/>
        <v>0</v>
      </c>
      <c r="AC68" s="106" t="s">
        <v>357</v>
      </c>
      <c r="AD68" s="106" t="s">
        <v>357</v>
      </c>
      <c r="AE68" s="106" t="s">
        <v>357</v>
      </c>
      <c r="AF68" s="106">
        <f t="shared" si="32"/>
        <v>0</v>
      </c>
      <c r="AG68" s="106">
        <f t="shared" si="33"/>
        <v>0</v>
      </c>
      <c r="AH68" s="108"/>
      <c r="AI68" s="107">
        <f t="shared" si="34"/>
        <v>0</v>
      </c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  <c r="EN68" s="57"/>
      <c r="EO68" s="57"/>
      <c r="EP68" s="57"/>
      <c r="EQ68" s="57"/>
      <c r="ER68" s="57"/>
      <c r="ES68" s="57"/>
      <c r="ET68" s="57"/>
      <c r="EU68" s="57"/>
      <c r="EV68" s="57"/>
      <c r="EW68" s="57"/>
      <c r="EX68" s="57"/>
      <c r="EY68" s="57"/>
      <c r="EZ68" s="57"/>
      <c r="FA68" s="57"/>
      <c r="FB68" s="57"/>
      <c r="FC68" s="57"/>
      <c r="FD68" s="57"/>
      <c r="FE68" s="57"/>
      <c r="FF68" s="57"/>
      <c r="FG68" s="57"/>
      <c r="FH68" s="57"/>
      <c r="FI68" s="57"/>
      <c r="FJ68" s="57"/>
      <c r="FK68" s="57"/>
      <c r="FL68" s="57"/>
      <c r="FM68" s="57"/>
      <c r="FN68" s="57"/>
      <c r="FO68" s="57"/>
      <c r="FP68" s="57"/>
      <c r="FQ68" s="57"/>
      <c r="FR68" s="57"/>
      <c r="FS68" s="57"/>
      <c r="FT68" s="57"/>
      <c r="FU68" s="57"/>
      <c r="FV68" s="57"/>
      <c r="FW68" s="57"/>
      <c r="FX68" s="57"/>
      <c r="FY68" s="57"/>
      <c r="FZ68" s="57"/>
      <c r="GA68" s="57"/>
      <c r="GB68" s="57"/>
      <c r="GC68" s="57"/>
      <c r="GD68" s="57"/>
      <c r="GE68" s="57"/>
      <c r="GF68" s="57"/>
      <c r="GG68" s="57"/>
      <c r="GH68" s="57"/>
      <c r="GI68" s="57"/>
      <c r="GJ68" s="57"/>
      <c r="GK68" s="57"/>
      <c r="GL68" s="57"/>
      <c r="GM68" s="57"/>
      <c r="GN68" s="57"/>
      <c r="GO68" s="57"/>
      <c r="GP68" s="57"/>
      <c r="GQ68" s="57"/>
      <c r="GR68" s="57"/>
      <c r="GS68" s="57"/>
      <c r="GT68" s="57"/>
      <c r="GU68" s="57"/>
      <c r="GV68" s="57"/>
      <c r="GW68" s="57"/>
      <c r="GX68" s="57"/>
      <c r="GY68" s="57"/>
      <c r="GZ68" s="57"/>
      <c r="HA68" s="57"/>
      <c r="HB68" s="57"/>
      <c r="HC68" s="57"/>
      <c r="HD68" s="57"/>
      <c r="HE68" s="57"/>
      <c r="HF68" s="57"/>
      <c r="HG68" s="57"/>
      <c r="HH68" s="57"/>
      <c r="HI68" s="57"/>
      <c r="HJ68" s="57"/>
      <c r="HK68" s="57"/>
      <c r="HL68" s="57"/>
      <c r="HM68" s="57"/>
      <c r="HN68" s="57"/>
      <c r="HO68" s="57"/>
      <c r="HP68" s="57"/>
      <c r="HQ68" s="57"/>
      <c r="HR68" s="57"/>
      <c r="HS68" s="57"/>
      <c r="HT68" s="57"/>
      <c r="HU68" s="57"/>
      <c r="HV68" s="57"/>
      <c r="HW68" s="57"/>
      <c r="HX68" s="57"/>
      <c r="HY68" s="57"/>
      <c r="HZ68" s="57"/>
      <c r="IA68" s="57"/>
      <c r="IB68" s="57"/>
      <c r="IC68" s="57"/>
      <c r="ID68" s="57"/>
      <c r="IE68" s="57"/>
      <c r="IF68" s="57"/>
      <c r="IG68" s="57"/>
      <c r="IH68" s="57"/>
      <c r="II68" s="57"/>
      <c r="IJ68" s="57"/>
      <c r="IK68" s="57"/>
      <c r="IL68" s="57"/>
      <c r="IM68" s="57"/>
      <c r="IN68" s="57"/>
      <c r="IO68" s="57"/>
      <c r="IP68" s="57"/>
      <c r="IQ68" s="57"/>
      <c r="IR68" s="57"/>
      <c r="IS68" s="57"/>
      <c r="IT68" s="57"/>
      <c r="IU68" s="57"/>
    </row>
    <row r="69" spans="1:255">
      <c r="A69" s="110" t="s">
        <v>355</v>
      </c>
      <c r="B69" s="55" t="s">
        <v>111</v>
      </c>
      <c r="C69" s="56"/>
      <c r="D69" s="95" t="s">
        <v>356</v>
      </c>
      <c r="E69" s="80" t="s">
        <v>311</v>
      </c>
      <c r="F69" s="76">
        <v>80</v>
      </c>
      <c r="G69" s="82" t="s">
        <v>143</v>
      </c>
      <c r="H69" s="48" t="s">
        <v>312</v>
      </c>
      <c r="I69" s="82" t="s">
        <v>57</v>
      </c>
      <c r="J69" s="48" t="s">
        <v>6</v>
      </c>
      <c r="K69" s="48" t="s">
        <v>31</v>
      </c>
      <c r="L69" s="104">
        <v>42.35</v>
      </c>
      <c r="M69" s="105">
        <f t="shared" si="18"/>
        <v>42.406913620500006</v>
      </c>
      <c r="N69" s="106">
        <f t="shared" si="19"/>
        <v>6.8004588794999998</v>
      </c>
      <c r="O69" s="106">
        <f t="shared" si="20"/>
        <v>49.207372500000005</v>
      </c>
      <c r="P69" s="106">
        <f t="shared" si="21"/>
        <v>1.5218775000000002</v>
      </c>
      <c r="Q69" s="106">
        <f t="shared" si="22"/>
        <v>50.729250000000008</v>
      </c>
      <c r="R69" s="106">
        <f t="shared" si="23"/>
        <v>16.909750000000003</v>
      </c>
      <c r="S69" s="99">
        <v>67.63900000000001</v>
      </c>
      <c r="T69" s="97">
        <f t="shared" si="24"/>
        <v>27.055600000000005</v>
      </c>
      <c r="U69" s="97">
        <f t="shared" si="25"/>
        <v>3.687678280000001</v>
      </c>
      <c r="V69" s="97">
        <f t="shared" si="26"/>
        <v>71.32667828000001</v>
      </c>
      <c r="W69" s="107">
        <f t="shared" si="27"/>
        <v>-5.6913620500004924E-2</v>
      </c>
      <c r="X69" s="105">
        <f t="shared" si="28"/>
        <v>0</v>
      </c>
      <c r="Y69" s="106">
        <f t="shared" si="29"/>
        <v>0</v>
      </c>
      <c r="Z69" s="106">
        <f t="shared" si="30"/>
        <v>0</v>
      </c>
      <c r="AA69" s="106">
        <f t="shared" si="31"/>
        <v>0</v>
      </c>
      <c r="AB69" s="106">
        <f t="shared" si="35"/>
        <v>0</v>
      </c>
      <c r="AC69" s="106" t="s">
        <v>357</v>
      </c>
      <c r="AD69" s="106" t="s">
        <v>357</v>
      </c>
      <c r="AE69" s="106" t="s">
        <v>357</v>
      </c>
      <c r="AF69" s="106">
        <f t="shared" si="32"/>
        <v>0</v>
      </c>
      <c r="AG69" s="106">
        <f t="shared" si="33"/>
        <v>0</v>
      </c>
      <c r="AH69" s="108"/>
      <c r="AI69" s="107">
        <f t="shared" si="34"/>
        <v>0</v>
      </c>
    </row>
    <row r="70" spans="1:255">
      <c r="A70" s="110" t="s">
        <v>355</v>
      </c>
      <c r="B70" s="55"/>
      <c r="C70" s="56" t="s">
        <v>114</v>
      </c>
      <c r="D70" s="95"/>
      <c r="E70" s="80" t="s">
        <v>313</v>
      </c>
      <c r="F70" s="76">
        <v>82</v>
      </c>
      <c r="G70" s="82" t="s">
        <v>314</v>
      </c>
      <c r="H70" s="48" t="s">
        <v>58</v>
      </c>
      <c r="I70" s="82" t="s">
        <v>12</v>
      </c>
      <c r="J70" s="48" t="s">
        <v>10</v>
      </c>
      <c r="K70" s="48" t="s">
        <v>31</v>
      </c>
      <c r="L70" s="104">
        <v>181.50000000000003</v>
      </c>
      <c r="M70" s="105">
        <f t="shared" si="18"/>
        <v>181.53800410350004</v>
      </c>
      <c r="N70" s="106">
        <f t="shared" si="19"/>
        <v>29.111803396500004</v>
      </c>
      <c r="O70" s="106">
        <f t="shared" si="20"/>
        <v>210.64980750000004</v>
      </c>
      <c r="P70" s="106">
        <f t="shared" si="21"/>
        <v>6.514942500000001</v>
      </c>
      <c r="Q70" s="106">
        <f t="shared" si="22"/>
        <v>217.16475000000003</v>
      </c>
      <c r="R70" s="106">
        <f t="shared" si="23"/>
        <v>72.388250000000014</v>
      </c>
      <c r="S70" s="99">
        <v>289.55300000000005</v>
      </c>
      <c r="T70" s="97">
        <f t="shared" si="24"/>
        <v>115.82120000000003</v>
      </c>
      <c r="U70" s="97">
        <f t="shared" si="25"/>
        <v>15.786429560000006</v>
      </c>
      <c r="V70" s="97">
        <f t="shared" si="26"/>
        <v>305.33942956000004</v>
      </c>
      <c r="W70" s="107">
        <f t="shared" si="27"/>
        <v>-3.8004103500014708E-2</v>
      </c>
      <c r="X70" s="105">
        <f t="shared" si="28"/>
        <v>0</v>
      </c>
      <c r="Y70" s="106">
        <f t="shared" si="29"/>
        <v>0</v>
      </c>
      <c r="Z70" s="106">
        <f t="shared" si="30"/>
        <v>0</v>
      </c>
      <c r="AA70" s="106">
        <f t="shared" si="31"/>
        <v>0</v>
      </c>
      <c r="AB70" s="106">
        <f t="shared" si="35"/>
        <v>0</v>
      </c>
      <c r="AC70" s="106" t="s">
        <v>357</v>
      </c>
      <c r="AD70" s="106" t="s">
        <v>357</v>
      </c>
      <c r="AE70" s="106" t="s">
        <v>357</v>
      </c>
      <c r="AF70" s="106">
        <f t="shared" si="32"/>
        <v>0</v>
      </c>
      <c r="AG70" s="106">
        <f t="shared" si="33"/>
        <v>0</v>
      </c>
      <c r="AH70" s="108"/>
      <c r="AI70" s="107">
        <f t="shared" si="34"/>
        <v>0</v>
      </c>
    </row>
    <row r="71" spans="1:255">
      <c r="A71" s="110" t="s">
        <v>355</v>
      </c>
      <c r="B71" s="55" t="s">
        <v>111</v>
      </c>
      <c r="C71" s="56" t="s">
        <v>114</v>
      </c>
      <c r="D71" s="95"/>
      <c r="E71" s="80" t="s">
        <v>315</v>
      </c>
      <c r="F71" s="76">
        <v>83</v>
      </c>
      <c r="G71" s="89" t="s">
        <v>316</v>
      </c>
      <c r="H71" s="89" t="s">
        <v>97</v>
      </c>
      <c r="I71" s="82" t="s">
        <v>32</v>
      </c>
      <c r="J71" s="48" t="s">
        <v>6</v>
      </c>
      <c r="K71" s="48" t="s">
        <v>31</v>
      </c>
      <c r="L71" s="104">
        <v>60.500000000000014</v>
      </c>
      <c r="M71" s="105">
        <f t="shared" si="18"/>
        <v>60.537955401000005</v>
      </c>
      <c r="N71" s="106">
        <f t="shared" si="19"/>
        <v>9.7079895989999994</v>
      </c>
      <c r="O71" s="106">
        <f t="shared" si="20"/>
        <v>70.245945000000006</v>
      </c>
      <c r="P71" s="106">
        <f t="shared" si="21"/>
        <v>2.172555</v>
      </c>
      <c r="Q71" s="106">
        <f t="shared" si="22"/>
        <v>72.418500000000009</v>
      </c>
      <c r="R71" s="106">
        <f t="shared" si="23"/>
        <v>24.139500000000002</v>
      </c>
      <c r="S71" s="99">
        <v>96.558000000000007</v>
      </c>
      <c r="T71" s="97">
        <f t="shared" si="24"/>
        <v>38.623200000000004</v>
      </c>
      <c r="U71" s="97">
        <f t="shared" si="25"/>
        <v>5.2643421600000009</v>
      </c>
      <c r="V71" s="97">
        <f t="shared" si="26"/>
        <v>101.82234216000001</v>
      </c>
      <c r="W71" s="107">
        <f t="shared" si="27"/>
        <v>-3.7955400999990729E-2</v>
      </c>
      <c r="X71" s="105">
        <f t="shared" si="28"/>
        <v>0</v>
      </c>
      <c r="Y71" s="106">
        <f t="shared" si="29"/>
        <v>0</v>
      </c>
      <c r="Z71" s="106">
        <f t="shared" si="30"/>
        <v>0</v>
      </c>
      <c r="AA71" s="106">
        <f t="shared" si="31"/>
        <v>0</v>
      </c>
      <c r="AB71" s="106">
        <f t="shared" si="35"/>
        <v>0</v>
      </c>
      <c r="AC71" s="106" t="s">
        <v>357</v>
      </c>
      <c r="AD71" s="106" t="s">
        <v>357</v>
      </c>
      <c r="AE71" s="106" t="s">
        <v>357</v>
      </c>
      <c r="AF71" s="106">
        <f t="shared" si="32"/>
        <v>0</v>
      </c>
      <c r="AG71" s="106">
        <f t="shared" si="33"/>
        <v>0</v>
      </c>
      <c r="AH71" s="108"/>
      <c r="AI71" s="107">
        <f t="shared" si="34"/>
        <v>0</v>
      </c>
    </row>
    <row r="72" spans="1:255">
      <c r="A72" s="110" t="s">
        <v>355</v>
      </c>
      <c r="B72" s="59"/>
      <c r="C72" s="60"/>
      <c r="D72" s="96"/>
      <c r="E72" s="80" t="s">
        <v>317</v>
      </c>
      <c r="F72" s="76">
        <v>87</v>
      </c>
      <c r="G72" s="82" t="s">
        <v>144</v>
      </c>
      <c r="H72" s="48" t="s">
        <v>59</v>
      </c>
      <c r="I72" s="82" t="s">
        <v>5</v>
      </c>
      <c r="J72" s="48" t="s">
        <v>6</v>
      </c>
      <c r="K72" s="48" t="s">
        <v>7</v>
      </c>
      <c r="L72" s="104">
        <v>132</v>
      </c>
      <c r="M72" s="105">
        <f t="shared" si="18"/>
        <v>132.00005313000003</v>
      </c>
      <c r="N72" s="106">
        <f t="shared" si="19"/>
        <v>21.16779687</v>
      </c>
      <c r="O72" s="106">
        <f t="shared" si="20"/>
        <v>153.16785000000002</v>
      </c>
      <c r="P72" s="106">
        <f t="shared" si="21"/>
        <v>4.7371500000000006</v>
      </c>
      <c r="Q72" s="106">
        <f t="shared" si="22"/>
        <v>157.90500000000003</v>
      </c>
      <c r="R72" s="106">
        <f t="shared" si="23"/>
        <v>52.635000000000005</v>
      </c>
      <c r="S72" s="99">
        <v>210.54000000000002</v>
      </c>
      <c r="T72" s="97">
        <f t="shared" si="24"/>
        <v>84.216000000000008</v>
      </c>
      <c r="U72" s="97">
        <f t="shared" si="25"/>
        <v>11.478640800000001</v>
      </c>
      <c r="V72" s="97">
        <f t="shared" si="26"/>
        <v>222.01864080000001</v>
      </c>
      <c r="W72" s="107">
        <f t="shared" si="27"/>
        <v>-5.3130000026158086E-5</v>
      </c>
      <c r="X72" s="105">
        <f t="shared" si="28"/>
        <v>0</v>
      </c>
      <c r="Y72" s="106">
        <f t="shared" si="29"/>
        <v>0</v>
      </c>
      <c r="Z72" s="106">
        <f t="shared" si="30"/>
        <v>0</v>
      </c>
      <c r="AA72" s="106">
        <f t="shared" si="31"/>
        <v>0</v>
      </c>
      <c r="AB72" s="106">
        <f t="shared" si="35"/>
        <v>0</v>
      </c>
      <c r="AC72" s="106" t="s">
        <v>357</v>
      </c>
      <c r="AD72" s="106" t="s">
        <v>357</v>
      </c>
      <c r="AE72" s="106" t="s">
        <v>357</v>
      </c>
      <c r="AF72" s="106">
        <f t="shared" si="32"/>
        <v>0</v>
      </c>
      <c r="AG72" s="106">
        <f t="shared" si="33"/>
        <v>0</v>
      </c>
      <c r="AH72" s="108"/>
      <c r="AI72" s="107">
        <f t="shared" si="34"/>
        <v>0</v>
      </c>
    </row>
    <row r="73" spans="1:255">
      <c r="A73" s="110" t="s">
        <v>355</v>
      </c>
      <c r="B73" s="55"/>
      <c r="C73" s="56"/>
      <c r="D73" s="95"/>
      <c r="E73" s="80" t="s">
        <v>318</v>
      </c>
      <c r="F73" s="76">
        <v>89</v>
      </c>
      <c r="G73" s="82" t="s">
        <v>145</v>
      </c>
      <c r="H73" s="48" t="s">
        <v>60</v>
      </c>
      <c r="I73" s="82" t="s">
        <v>61</v>
      </c>
      <c r="J73" s="48" t="s">
        <v>23</v>
      </c>
      <c r="K73" s="48" t="s">
        <v>7</v>
      </c>
      <c r="L73" s="104">
        <v>121.00000000000003</v>
      </c>
      <c r="M73" s="105">
        <f t="shared" si="18"/>
        <v>121.00004870250002</v>
      </c>
      <c r="N73" s="106">
        <f t="shared" si="19"/>
        <v>19.403813797500003</v>
      </c>
      <c r="O73" s="106">
        <f t="shared" si="20"/>
        <v>140.40386250000003</v>
      </c>
      <c r="P73" s="106">
        <f t="shared" si="21"/>
        <v>4.342387500000001</v>
      </c>
      <c r="Q73" s="106">
        <f t="shared" si="22"/>
        <v>144.74625000000003</v>
      </c>
      <c r="R73" s="106">
        <f t="shared" si="23"/>
        <v>48.248750000000008</v>
      </c>
      <c r="S73" s="99">
        <v>192.99500000000003</v>
      </c>
      <c r="T73" s="97">
        <f t="shared" si="24"/>
        <v>77.198000000000022</v>
      </c>
      <c r="U73" s="97">
        <f t="shared" si="25"/>
        <v>10.522087400000004</v>
      </c>
      <c r="V73" s="97">
        <f t="shared" si="26"/>
        <v>203.51708740000004</v>
      </c>
      <c r="W73" s="107">
        <f t="shared" si="27"/>
        <v>-4.8702499995556536E-5</v>
      </c>
      <c r="X73" s="105">
        <f t="shared" si="28"/>
        <v>0</v>
      </c>
      <c r="Y73" s="106">
        <f t="shared" si="29"/>
        <v>0</v>
      </c>
      <c r="Z73" s="106">
        <f t="shared" si="30"/>
        <v>0</v>
      </c>
      <c r="AA73" s="106">
        <f t="shared" si="31"/>
        <v>0</v>
      </c>
      <c r="AB73" s="106">
        <f t="shared" si="35"/>
        <v>0</v>
      </c>
      <c r="AC73" s="106" t="s">
        <v>357</v>
      </c>
      <c r="AD73" s="106" t="s">
        <v>357</v>
      </c>
      <c r="AE73" s="106" t="s">
        <v>357</v>
      </c>
      <c r="AF73" s="106">
        <f t="shared" si="32"/>
        <v>0</v>
      </c>
      <c r="AG73" s="106">
        <f t="shared" si="33"/>
        <v>0</v>
      </c>
      <c r="AH73" s="108"/>
      <c r="AI73" s="107">
        <f t="shared" si="34"/>
        <v>0</v>
      </c>
    </row>
    <row r="74" spans="1:255">
      <c r="A74" s="110" t="s">
        <v>355</v>
      </c>
      <c r="B74" s="55" t="s">
        <v>111</v>
      </c>
      <c r="C74" s="56"/>
      <c r="D74" s="95"/>
      <c r="E74" s="80" t="s">
        <v>319</v>
      </c>
      <c r="F74" s="76">
        <v>94</v>
      </c>
      <c r="G74" s="90" t="s">
        <v>146</v>
      </c>
      <c r="H74" s="82" t="s">
        <v>320</v>
      </c>
      <c r="I74" s="82" t="s">
        <v>147</v>
      </c>
      <c r="J74" s="82" t="s">
        <v>6</v>
      </c>
      <c r="K74" s="103" t="s">
        <v>112</v>
      </c>
      <c r="L74" s="104">
        <v>60</v>
      </c>
      <c r="M74" s="105">
        <f t="shared" si="18"/>
        <v>59.993754554999995</v>
      </c>
      <c r="N74" s="106">
        <f t="shared" si="19"/>
        <v>9.6207204449999999</v>
      </c>
      <c r="O74" s="106">
        <f t="shared" si="20"/>
        <v>69.614474999999999</v>
      </c>
      <c r="P74" s="106">
        <f t="shared" si="21"/>
        <v>2.153025</v>
      </c>
      <c r="Q74" s="106">
        <f t="shared" si="22"/>
        <v>71.767499999999998</v>
      </c>
      <c r="R74" s="106">
        <f t="shared" si="23"/>
        <v>23.922499999999999</v>
      </c>
      <c r="S74" s="99">
        <v>95.69</v>
      </c>
      <c r="T74" s="97">
        <f t="shared" si="24"/>
        <v>38.276000000000003</v>
      </c>
      <c r="U74" s="97">
        <f t="shared" si="25"/>
        <v>5.2170188000000008</v>
      </c>
      <c r="V74" s="97">
        <f t="shared" si="26"/>
        <v>100.9070188</v>
      </c>
      <c r="W74" s="107">
        <f t="shared" si="27"/>
        <v>6.2454450000046791E-3</v>
      </c>
      <c r="X74" s="105">
        <f t="shared" si="28"/>
        <v>0</v>
      </c>
      <c r="Y74" s="106">
        <f t="shared" si="29"/>
        <v>0</v>
      </c>
      <c r="Z74" s="106">
        <f t="shared" si="30"/>
        <v>0</v>
      </c>
      <c r="AA74" s="106">
        <f t="shared" si="31"/>
        <v>0</v>
      </c>
      <c r="AB74" s="106">
        <f t="shared" si="35"/>
        <v>0</v>
      </c>
      <c r="AC74" s="106" t="s">
        <v>357</v>
      </c>
      <c r="AD74" s="106" t="s">
        <v>357</v>
      </c>
      <c r="AE74" s="106" t="s">
        <v>357</v>
      </c>
      <c r="AF74" s="106">
        <f t="shared" si="32"/>
        <v>0</v>
      </c>
      <c r="AG74" s="106">
        <f t="shared" si="33"/>
        <v>0</v>
      </c>
      <c r="AH74" s="108"/>
      <c r="AI74" s="107">
        <f t="shared" si="34"/>
        <v>0</v>
      </c>
    </row>
    <row r="75" spans="1:255">
      <c r="A75" s="110" t="s">
        <v>355</v>
      </c>
      <c r="B75" s="55" t="s">
        <v>111</v>
      </c>
      <c r="C75" s="56"/>
      <c r="D75" s="95"/>
      <c r="E75" s="80" t="s">
        <v>321</v>
      </c>
      <c r="F75" s="76">
        <v>95</v>
      </c>
      <c r="G75" s="82" t="s">
        <v>148</v>
      </c>
      <c r="H75" s="48" t="s">
        <v>322</v>
      </c>
      <c r="I75" s="82" t="s">
        <v>62</v>
      </c>
      <c r="J75" s="48" t="s">
        <v>23</v>
      </c>
      <c r="K75" s="48" t="s">
        <v>7</v>
      </c>
      <c r="L75" s="104">
        <v>121.00000000000003</v>
      </c>
      <c r="M75" s="105">
        <f t="shared" si="18"/>
        <v>121.00004870250002</v>
      </c>
      <c r="N75" s="106">
        <f t="shared" si="19"/>
        <v>19.403813797500003</v>
      </c>
      <c r="O75" s="106">
        <f t="shared" si="20"/>
        <v>140.40386250000003</v>
      </c>
      <c r="P75" s="106">
        <f t="shared" si="21"/>
        <v>4.342387500000001</v>
      </c>
      <c r="Q75" s="106">
        <f t="shared" si="22"/>
        <v>144.74625000000003</v>
      </c>
      <c r="R75" s="106">
        <f t="shared" si="23"/>
        <v>48.248750000000008</v>
      </c>
      <c r="S75" s="99">
        <v>192.99500000000003</v>
      </c>
      <c r="T75" s="97">
        <f t="shared" si="24"/>
        <v>77.198000000000022</v>
      </c>
      <c r="U75" s="97">
        <f t="shared" si="25"/>
        <v>10.522087400000004</v>
      </c>
      <c r="V75" s="97">
        <f t="shared" si="26"/>
        <v>203.51708740000004</v>
      </c>
      <c r="W75" s="107">
        <f t="shared" si="27"/>
        <v>-4.8702499995556536E-5</v>
      </c>
      <c r="X75" s="105">
        <f t="shared" si="28"/>
        <v>0</v>
      </c>
      <c r="Y75" s="106">
        <f t="shared" si="29"/>
        <v>0</v>
      </c>
      <c r="Z75" s="106">
        <f t="shared" si="30"/>
        <v>0</v>
      </c>
      <c r="AA75" s="106">
        <f t="shared" si="31"/>
        <v>0</v>
      </c>
      <c r="AB75" s="106">
        <f t="shared" si="35"/>
        <v>0</v>
      </c>
      <c r="AC75" s="106" t="s">
        <v>357</v>
      </c>
      <c r="AD75" s="106" t="s">
        <v>357</v>
      </c>
      <c r="AE75" s="106" t="s">
        <v>357</v>
      </c>
      <c r="AF75" s="106">
        <f t="shared" si="32"/>
        <v>0</v>
      </c>
      <c r="AG75" s="106">
        <f t="shared" si="33"/>
        <v>0</v>
      </c>
      <c r="AH75" s="108"/>
      <c r="AI75" s="107">
        <f t="shared" si="34"/>
        <v>0</v>
      </c>
    </row>
    <row r="76" spans="1:255" s="36" customFormat="1">
      <c r="A76" s="109" t="s">
        <v>355</v>
      </c>
      <c r="B76" s="59"/>
      <c r="C76" s="60"/>
      <c r="D76" s="96"/>
      <c r="E76" s="80" t="s">
        <v>323</v>
      </c>
      <c r="F76" s="76">
        <v>96</v>
      </c>
      <c r="G76" s="82" t="s">
        <v>324</v>
      </c>
      <c r="H76" s="48" t="s">
        <v>325</v>
      </c>
      <c r="I76" s="82" t="s">
        <v>63</v>
      </c>
      <c r="J76" s="48" t="s">
        <v>23</v>
      </c>
      <c r="K76" s="48" t="s">
        <v>7</v>
      </c>
      <c r="L76" s="104">
        <v>145.20000000000002</v>
      </c>
      <c r="M76" s="105">
        <f t="shared" si="18"/>
        <v>145.20005844300002</v>
      </c>
      <c r="N76" s="106">
        <f t="shared" si="19"/>
        <v>23.284576557000001</v>
      </c>
      <c r="O76" s="106">
        <f t="shared" si="20"/>
        <v>168.48463500000003</v>
      </c>
      <c r="P76" s="106">
        <f t="shared" si="21"/>
        <v>5.210865000000001</v>
      </c>
      <c r="Q76" s="106">
        <f t="shared" si="22"/>
        <v>173.69550000000004</v>
      </c>
      <c r="R76" s="106">
        <f t="shared" si="23"/>
        <v>57.898500000000013</v>
      </c>
      <c r="S76" s="99">
        <v>231.59400000000005</v>
      </c>
      <c r="T76" s="97">
        <f t="shared" si="24"/>
        <v>92.63760000000002</v>
      </c>
      <c r="U76" s="97">
        <f t="shared" si="25"/>
        <v>12.626504880000002</v>
      </c>
      <c r="V76" s="97">
        <f t="shared" si="26"/>
        <v>244.22050488000005</v>
      </c>
      <c r="W76" s="107">
        <f t="shared" si="27"/>
        <v>-5.8443000000352185E-5</v>
      </c>
      <c r="X76" s="105">
        <f t="shared" si="28"/>
        <v>0</v>
      </c>
      <c r="Y76" s="106">
        <f t="shared" si="29"/>
        <v>0</v>
      </c>
      <c r="Z76" s="106">
        <f t="shared" si="30"/>
        <v>0</v>
      </c>
      <c r="AA76" s="106">
        <f t="shared" si="31"/>
        <v>0</v>
      </c>
      <c r="AB76" s="106">
        <f t="shared" si="35"/>
        <v>0</v>
      </c>
      <c r="AC76" s="106" t="s">
        <v>357</v>
      </c>
      <c r="AD76" s="106" t="s">
        <v>357</v>
      </c>
      <c r="AE76" s="106" t="s">
        <v>357</v>
      </c>
      <c r="AF76" s="106">
        <f t="shared" si="32"/>
        <v>0</v>
      </c>
      <c r="AG76" s="106">
        <f t="shared" si="33"/>
        <v>0</v>
      </c>
      <c r="AH76" s="108"/>
      <c r="AI76" s="107">
        <f t="shared" si="34"/>
        <v>0</v>
      </c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</row>
    <row r="77" spans="1:255">
      <c r="A77" s="110" t="s">
        <v>355</v>
      </c>
      <c r="B77" s="55"/>
      <c r="C77" s="56"/>
      <c r="D77" s="95"/>
      <c r="E77" s="80" t="s">
        <v>326</v>
      </c>
      <c r="F77" s="76">
        <v>97</v>
      </c>
      <c r="G77" s="82" t="s">
        <v>327</v>
      </c>
      <c r="H77" s="48" t="s">
        <v>328</v>
      </c>
      <c r="I77" s="82" t="s">
        <v>63</v>
      </c>
      <c r="J77" s="48" t="s">
        <v>23</v>
      </c>
      <c r="K77" s="48" t="s">
        <v>7</v>
      </c>
      <c r="L77" s="104">
        <v>181.50000000000003</v>
      </c>
      <c r="M77" s="105">
        <f t="shared" si="18"/>
        <v>181.53800410350004</v>
      </c>
      <c r="N77" s="106">
        <f t="shared" si="19"/>
        <v>29.111803396500004</v>
      </c>
      <c r="O77" s="106">
        <f t="shared" si="20"/>
        <v>210.64980750000004</v>
      </c>
      <c r="P77" s="106">
        <f t="shared" si="21"/>
        <v>6.514942500000001</v>
      </c>
      <c r="Q77" s="106">
        <f t="shared" si="22"/>
        <v>217.16475000000003</v>
      </c>
      <c r="R77" s="106">
        <f t="shared" si="23"/>
        <v>72.388250000000014</v>
      </c>
      <c r="S77" s="99">
        <v>289.55300000000005</v>
      </c>
      <c r="T77" s="97">
        <f t="shared" si="24"/>
        <v>115.82120000000003</v>
      </c>
      <c r="U77" s="97">
        <f t="shared" si="25"/>
        <v>15.786429560000006</v>
      </c>
      <c r="V77" s="97">
        <f t="shared" si="26"/>
        <v>305.33942956000004</v>
      </c>
      <c r="W77" s="107">
        <f t="shared" si="27"/>
        <v>-3.8004103500014708E-2</v>
      </c>
      <c r="X77" s="105">
        <f t="shared" si="28"/>
        <v>0</v>
      </c>
      <c r="Y77" s="106">
        <f t="shared" si="29"/>
        <v>0</v>
      </c>
      <c r="Z77" s="106">
        <f t="shared" si="30"/>
        <v>0</v>
      </c>
      <c r="AA77" s="106">
        <f t="shared" si="31"/>
        <v>0</v>
      </c>
      <c r="AB77" s="106">
        <f t="shared" si="35"/>
        <v>0</v>
      </c>
      <c r="AC77" s="106" t="s">
        <v>357</v>
      </c>
      <c r="AD77" s="106" t="s">
        <v>357</v>
      </c>
      <c r="AE77" s="106" t="s">
        <v>357</v>
      </c>
      <c r="AF77" s="106">
        <f t="shared" si="32"/>
        <v>0</v>
      </c>
      <c r="AG77" s="106">
        <f t="shared" si="33"/>
        <v>0</v>
      </c>
      <c r="AH77" s="108"/>
      <c r="AI77" s="107">
        <f t="shared" si="34"/>
        <v>0</v>
      </c>
    </row>
    <row r="78" spans="1:255">
      <c r="A78" s="110" t="s">
        <v>355</v>
      </c>
      <c r="B78" s="59"/>
      <c r="C78" s="60"/>
      <c r="D78" s="96"/>
      <c r="E78" s="80" t="s">
        <v>329</v>
      </c>
      <c r="F78" s="76">
        <v>98</v>
      </c>
      <c r="G78" s="82" t="s">
        <v>149</v>
      </c>
      <c r="H78" s="48" t="s">
        <v>64</v>
      </c>
      <c r="I78" s="82" t="s">
        <v>65</v>
      </c>
      <c r="J78" s="48" t="s">
        <v>6</v>
      </c>
      <c r="K78" s="48" t="s">
        <v>21</v>
      </c>
      <c r="L78" s="104">
        <v>18.150000000000002</v>
      </c>
      <c r="M78" s="105">
        <f t="shared" si="18"/>
        <v>18.206903880000002</v>
      </c>
      <c r="N78" s="106">
        <f t="shared" si="19"/>
        <v>2.9196961200000002</v>
      </c>
      <c r="O78" s="106">
        <f t="shared" si="20"/>
        <v>21.126600000000003</v>
      </c>
      <c r="P78" s="106">
        <f t="shared" si="21"/>
        <v>0.65340000000000009</v>
      </c>
      <c r="Q78" s="106">
        <f t="shared" si="22"/>
        <v>21.780000000000005</v>
      </c>
      <c r="R78" s="106">
        <f t="shared" si="23"/>
        <v>7.2600000000000016</v>
      </c>
      <c r="S78" s="99">
        <v>29.040000000000006</v>
      </c>
      <c r="T78" s="97">
        <f t="shared" si="24"/>
        <v>11.616000000000003</v>
      </c>
      <c r="U78" s="97">
        <f t="shared" si="25"/>
        <v>1.5832608000000006</v>
      </c>
      <c r="V78" s="97">
        <f t="shared" si="26"/>
        <v>30.623260800000008</v>
      </c>
      <c r="W78" s="107">
        <f t="shared" si="27"/>
        <v>-5.6903880000000129E-2</v>
      </c>
      <c r="X78" s="105">
        <f t="shared" si="28"/>
        <v>0</v>
      </c>
      <c r="Y78" s="106">
        <f t="shared" si="29"/>
        <v>0</v>
      </c>
      <c r="Z78" s="106">
        <f t="shared" si="30"/>
        <v>0</v>
      </c>
      <c r="AA78" s="106">
        <f t="shared" si="31"/>
        <v>0</v>
      </c>
      <c r="AB78" s="106">
        <f t="shared" si="35"/>
        <v>0</v>
      </c>
      <c r="AC78" s="106" t="s">
        <v>357</v>
      </c>
      <c r="AD78" s="106" t="s">
        <v>357</v>
      </c>
      <c r="AE78" s="106" t="s">
        <v>357</v>
      </c>
      <c r="AF78" s="106">
        <f t="shared" si="32"/>
        <v>0</v>
      </c>
      <c r="AG78" s="106">
        <f t="shared" si="33"/>
        <v>0</v>
      </c>
      <c r="AH78" s="108"/>
      <c r="AI78" s="107">
        <f t="shared" si="34"/>
        <v>0</v>
      </c>
    </row>
    <row r="79" spans="1:255">
      <c r="A79" s="110" t="s">
        <v>355</v>
      </c>
      <c r="B79" s="55" t="s">
        <v>111</v>
      </c>
      <c r="C79" s="56"/>
      <c r="D79" s="95"/>
      <c r="E79" s="80" t="s">
        <v>330</v>
      </c>
      <c r="F79" s="76">
        <v>102</v>
      </c>
      <c r="G79" s="93" t="s">
        <v>331</v>
      </c>
      <c r="H79" s="86" t="s">
        <v>332</v>
      </c>
      <c r="I79" s="82" t="s">
        <v>333</v>
      </c>
      <c r="J79" s="48" t="s">
        <v>6</v>
      </c>
      <c r="K79" s="103" t="s">
        <v>112</v>
      </c>
      <c r="L79" s="104">
        <v>250</v>
      </c>
      <c r="M79" s="105">
        <f t="shared" si="18"/>
        <v>249.98129184000001</v>
      </c>
      <c r="N79" s="106">
        <f t="shared" si="19"/>
        <v>40.087508159999999</v>
      </c>
      <c r="O79" s="106">
        <f t="shared" si="20"/>
        <v>290.06880000000001</v>
      </c>
      <c r="P79" s="106">
        <f t="shared" si="21"/>
        <v>8.9711999999999996</v>
      </c>
      <c r="Q79" s="106">
        <f t="shared" si="22"/>
        <v>299.04000000000002</v>
      </c>
      <c r="R79" s="106">
        <f t="shared" si="23"/>
        <v>99.68</v>
      </c>
      <c r="S79" s="99">
        <v>398.72</v>
      </c>
      <c r="T79" s="97">
        <f t="shared" si="24"/>
        <v>159.48800000000003</v>
      </c>
      <c r="U79" s="97">
        <f t="shared" si="25"/>
        <v>21.738214400000004</v>
      </c>
      <c r="V79" s="97">
        <f t="shared" si="26"/>
        <v>420.45821440000003</v>
      </c>
      <c r="W79" s="107">
        <f t="shared" si="27"/>
        <v>1.8708159999988538E-2</v>
      </c>
      <c r="X79" s="105">
        <f t="shared" si="28"/>
        <v>0</v>
      </c>
      <c r="Y79" s="106">
        <f t="shared" si="29"/>
        <v>0</v>
      </c>
      <c r="Z79" s="106">
        <f t="shared" si="30"/>
        <v>0</v>
      </c>
      <c r="AA79" s="106">
        <f t="shared" si="31"/>
        <v>0</v>
      </c>
      <c r="AB79" s="106">
        <f t="shared" si="35"/>
        <v>0</v>
      </c>
      <c r="AC79" s="106" t="s">
        <v>357</v>
      </c>
      <c r="AD79" s="106" t="s">
        <v>357</v>
      </c>
      <c r="AE79" s="106" t="s">
        <v>357</v>
      </c>
      <c r="AF79" s="106">
        <f t="shared" si="32"/>
        <v>0</v>
      </c>
      <c r="AG79" s="106">
        <f t="shared" si="33"/>
        <v>0</v>
      </c>
      <c r="AH79" s="108"/>
      <c r="AI79" s="107">
        <f t="shared" si="34"/>
        <v>0</v>
      </c>
    </row>
    <row r="80" spans="1:255">
      <c r="A80" s="110" t="s">
        <v>355</v>
      </c>
      <c r="B80" s="59"/>
      <c r="C80" s="60"/>
      <c r="D80" s="96"/>
      <c r="E80" s="80" t="s">
        <v>334</v>
      </c>
      <c r="F80" s="76">
        <v>105</v>
      </c>
      <c r="G80" s="82" t="s">
        <v>150</v>
      </c>
      <c r="H80" s="48" t="s">
        <v>335</v>
      </c>
      <c r="I80" s="82" t="s">
        <v>12</v>
      </c>
      <c r="J80" s="48" t="s">
        <v>6</v>
      </c>
      <c r="K80" s="48" t="s">
        <v>66</v>
      </c>
      <c r="L80" s="104">
        <v>14.520000000000003</v>
      </c>
      <c r="M80" s="105">
        <f t="shared" si="18"/>
        <v>14.565523104000004</v>
      </c>
      <c r="N80" s="106">
        <f t="shared" si="19"/>
        <v>2.3357568960000004</v>
      </c>
      <c r="O80" s="106">
        <f t="shared" si="20"/>
        <v>16.901280000000003</v>
      </c>
      <c r="P80" s="106">
        <f t="shared" si="21"/>
        <v>0.52272000000000007</v>
      </c>
      <c r="Q80" s="106">
        <f t="shared" si="22"/>
        <v>17.424000000000003</v>
      </c>
      <c r="R80" s="106">
        <f t="shared" si="23"/>
        <v>5.8080000000000007</v>
      </c>
      <c r="S80" s="99">
        <v>23.232000000000003</v>
      </c>
      <c r="T80" s="97">
        <f t="shared" si="24"/>
        <v>9.2928000000000015</v>
      </c>
      <c r="U80" s="97">
        <f t="shared" si="25"/>
        <v>1.2666086400000003</v>
      </c>
      <c r="V80" s="97">
        <f t="shared" si="26"/>
        <v>24.498608640000004</v>
      </c>
      <c r="W80" s="107">
        <f t="shared" si="27"/>
        <v>-4.5523104000000814E-2</v>
      </c>
      <c r="X80" s="105">
        <f t="shared" si="28"/>
        <v>0</v>
      </c>
      <c r="Y80" s="106">
        <f t="shared" si="29"/>
        <v>0</v>
      </c>
      <c r="Z80" s="106">
        <f t="shared" si="30"/>
        <v>0</v>
      </c>
      <c r="AA80" s="106">
        <f t="shared" si="31"/>
        <v>0</v>
      </c>
      <c r="AB80" s="106">
        <f t="shared" si="35"/>
        <v>0</v>
      </c>
      <c r="AC80" s="106" t="s">
        <v>357</v>
      </c>
      <c r="AD80" s="106" t="s">
        <v>357</v>
      </c>
      <c r="AE80" s="106" t="s">
        <v>357</v>
      </c>
      <c r="AF80" s="106">
        <f t="shared" si="32"/>
        <v>0</v>
      </c>
      <c r="AG80" s="106">
        <f t="shared" si="33"/>
        <v>0</v>
      </c>
      <c r="AH80" s="108"/>
      <c r="AI80" s="107">
        <f t="shared" si="34"/>
        <v>0</v>
      </c>
    </row>
    <row r="81" spans="1:255">
      <c r="A81" s="110" t="s">
        <v>355</v>
      </c>
      <c r="B81" s="59"/>
      <c r="C81" s="60"/>
      <c r="D81" s="96"/>
      <c r="E81" s="80" t="s">
        <v>336</v>
      </c>
      <c r="F81" s="76">
        <v>106</v>
      </c>
      <c r="G81" s="82" t="s">
        <v>151</v>
      </c>
      <c r="H81" s="48" t="s">
        <v>337</v>
      </c>
      <c r="I81" s="82" t="s">
        <v>12</v>
      </c>
      <c r="J81" s="48" t="s">
        <v>6</v>
      </c>
      <c r="K81" s="48" t="s">
        <v>66</v>
      </c>
      <c r="L81" s="104">
        <v>110.00000000000001</v>
      </c>
      <c r="M81" s="105">
        <f t="shared" si="18"/>
        <v>110.00004427500001</v>
      </c>
      <c r="N81" s="106">
        <f t="shared" si="19"/>
        <v>17.639830724999999</v>
      </c>
      <c r="O81" s="106">
        <f t="shared" si="20"/>
        <v>127.639875</v>
      </c>
      <c r="P81" s="106">
        <f t="shared" si="21"/>
        <v>3.9476249999999999</v>
      </c>
      <c r="Q81" s="106">
        <f t="shared" si="22"/>
        <v>131.58750000000001</v>
      </c>
      <c r="R81" s="106">
        <f t="shared" si="23"/>
        <v>43.862500000000004</v>
      </c>
      <c r="S81" s="99">
        <v>175.45000000000002</v>
      </c>
      <c r="T81" s="97">
        <f t="shared" si="24"/>
        <v>70.180000000000007</v>
      </c>
      <c r="U81" s="97">
        <f t="shared" si="25"/>
        <v>9.5655340000000013</v>
      </c>
      <c r="V81" s="97">
        <f t="shared" si="26"/>
        <v>185.01553400000003</v>
      </c>
      <c r="W81" s="107">
        <f t="shared" si="27"/>
        <v>-4.4274999993376696E-5</v>
      </c>
      <c r="X81" s="105">
        <f t="shared" si="28"/>
        <v>0</v>
      </c>
      <c r="Y81" s="106">
        <f t="shared" si="29"/>
        <v>0</v>
      </c>
      <c r="Z81" s="106">
        <f t="shared" si="30"/>
        <v>0</v>
      </c>
      <c r="AA81" s="106">
        <f t="shared" si="31"/>
        <v>0</v>
      </c>
      <c r="AB81" s="106">
        <f t="shared" si="35"/>
        <v>0</v>
      </c>
      <c r="AC81" s="106" t="s">
        <v>357</v>
      </c>
      <c r="AD81" s="106" t="s">
        <v>357</v>
      </c>
      <c r="AE81" s="106" t="s">
        <v>357</v>
      </c>
      <c r="AF81" s="106">
        <f t="shared" si="32"/>
        <v>0</v>
      </c>
      <c r="AG81" s="106">
        <f t="shared" si="33"/>
        <v>0</v>
      </c>
      <c r="AH81" s="108"/>
      <c r="AI81" s="107">
        <f t="shared" si="34"/>
        <v>0</v>
      </c>
    </row>
    <row r="82" spans="1:255">
      <c r="A82" s="110" t="s">
        <v>355</v>
      </c>
      <c r="B82" s="59"/>
      <c r="C82" s="60"/>
      <c r="D82" s="96"/>
      <c r="E82" s="80" t="s">
        <v>338</v>
      </c>
      <c r="F82" s="76">
        <v>107</v>
      </c>
      <c r="G82" s="82" t="s">
        <v>339</v>
      </c>
      <c r="H82" s="48" t="s">
        <v>340</v>
      </c>
      <c r="I82" s="82" t="s">
        <v>12</v>
      </c>
      <c r="J82" s="48" t="s">
        <v>6</v>
      </c>
      <c r="K82" s="48" t="s">
        <v>52</v>
      </c>
      <c r="L82" s="104">
        <v>55.000000000000007</v>
      </c>
      <c r="M82" s="105">
        <f t="shared" si="18"/>
        <v>55.000022137500004</v>
      </c>
      <c r="N82" s="106">
        <f t="shared" si="19"/>
        <v>8.8199153624999997</v>
      </c>
      <c r="O82" s="106">
        <f t="shared" si="20"/>
        <v>63.819937500000002</v>
      </c>
      <c r="P82" s="106">
        <f t="shared" si="21"/>
        <v>1.9738125</v>
      </c>
      <c r="Q82" s="106">
        <f t="shared" si="22"/>
        <v>65.793750000000003</v>
      </c>
      <c r="R82" s="106">
        <f t="shared" si="23"/>
        <v>21.931250000000002</v>
      </c>
      <c r="S82" s="99">
        <v>87.725000000000009</v>
      </c>
      <c r="T82" s="97">
        <f t="shared" si="24"/>
        <v>35.090000000000003</v>
      </c>
      <c r="U82" s="97">
        <f t="shared" si="25"/>
        <v>4.7827670000000007</v>
      </c>
      <c r="V82" s="97">
        <f t="shared" si="26"/>
        <v>92.507767000000015</v>
      </c>
      <c r="W82" s="107">
        <f t="shared" si="27"/>
        <v>-2.2137499996688348E-5</v>
      </c>
      <c r="X82" s="105">
        <f t="shared" si="28"/>
        <v>0</v>
      </c>
      <c r="Y82" s="106">
        <f t="shared" si="29"/>
        <v>0</v>
      </c>
      <c r="Z82" s="106">
        <f t="shared" si="30"/>
        <v>0</v>
      </c>
      <c r="AA82" s="106">
        <f t="shared" si="31"/>
        <v>0</v>
      </c>
      <c r="AB82" s="106">
        <f t="shared" si="35"/>
        <v>0</v>
      </c>
      <c r="AC82" s="106" t="s">
        <v>357</v>
      </c>
      <c r="AD82" s="106" t="s">
        <v>357</v>
      </c>
      <c r="AE82" s="106" t="s">
        <v>357</v>
      </c>
      <c r="AF82" s="106">
        <f t="shared" si="32"/>
        <v>0</v>
      </c>
      <c r="AG82" s="106">
        <f t="shared" si="33"/>
        <v>0</v>
      </c>
      <c r="AH82" s="108"/>
      <c r="AI82" s="107">
        <f t="shared" si="34"/>
        <v>0</v>
      </c>
    </row>
    <row r="83" spans="1:255">
      <c r="A83" s="110" t="s">
        <v>355</v>
      </c>
      <c r="B83" s="59"/>
      <c r="C83" s="60"/>
      <c r="D83" s="96"/>
      <c r="E83" s="80" t="s">
        <v>341</v>
      </c>
      <c r="F83" s="76">
        <v>108</v>
      </c>
      <c r="G83" s="82" t="s">
        <v>342</v>
      </c>
      <c r="H83" s="48" t="s">
        <v>343</v>
      </c>
      <c r="I83" s="82" t="s">
        <v>12</v>
      </c>
      <c r="J83" s="48" t="s">
        <v>6</v>
      </c>
      <c r="K83" s="48" t="s">
        <v>52</v>
      </c>
      <c r="L83" s="104">
        <v>121.00000000000003</v>
      </c>
      <c r="M83" s="105">
        <f t="shared" si="18"/>
        <v>121.00004870250002</v>
      </c>
      <c r="N83" s="106">
        <f t="shared" si="19"/>
        <v>19.403813797500003</v>
      </c>
      <c r="O83" s="106">
        <f t="shared" si="20"/>
        <v>140.40386250000003</v>
      </c>
      <c r="P83" s="106">
        <f t="shared" si="21"/>
        <v>4.342387500000001</v>
      </c>
      <c r="Q83" s="106">
        <f t="shared" si="22"/>
        <v>144.74625000000003</v>
      </c>
      <c r="R83" s="106">
        <f t="shared" si="23"/>
        <v>48.248750000000008</v>
      </c>
      <c r="S83" s="99">
        <v>192.99500000000003</v>
      </c>
      <c r="T83" s="97">
        <f t="shared" si="24"/>
        <v>77.198000000000022</v>
      </c>
      <c r="U83" s="97">
        <f t="shared" si="25"/>
        <v>10.522087400000004</v>
      </c>
      <c r="V83" s="97">
        <f t="shared" si="26"/>
        <v>203.51708740000004</v>
      </c>
      <c r="W83" s="107">
        <f t="shared" si="27"/>
        <v>-4.8702499995556536E-5</v>
      </c>
      <c r="X83" s="105">
        <f t="shared" si="28"/>
        <v>0</v>
      </c>
      <c r="Y83" s="106">
        <f t="shared" si="29"/>
        <v>0</v>
      </c>
      <c r="Z83" s="106">
        <f t="shared" si="30"/>
        <v>0</v>
      </c>
      <c r="AA83" s="106">
        <f t="shared" si="31"/>
        <v>0</v>
      </c>
      <c r="AB83" s="106">
        <f t="shared" si="35"/>
        <v>0</v>
      </c>
      <c r="AC83" s="106" t="s">
        <v>357</v>
      </c>
      <c r="AD83" s="106" t="s">
        <v>357</v>
      </c>
      <c r="AE83" s="106" t="s">
        <v>357</v>
      </c>
      <c r="AF83" s="106">
        <f t="shared" si="32"/>
        <v>0</v>
      </c>
      <c r="AG83" s="106">
        <f t="shared" si="33"/>
        <v>0</v>
      </c>
      <c r="AH83" s="108"/>
      <c r="AI83" s="107">
        <f t="shared" si="34"/>
        <v>0</v>
      </c>
    </row>
    <row r="84" spans="1:255">
      <c r="A84" s="110" t="s">
        <v>355</v>
      </c>
      <c r="B84" s="59"/>
      <c r="C84" s="60"/>
      <c r="D84" s="96"/>
      <c r="E84" s="80" t="s">
        <v>344</v>
      </c>
      <c r="F84" s="76">
        <v>109</v>
      </c>
      <c r="G84" s="82" t="s">
        <v>152</v>
      </c>
      <c r="H84" s="48" t="s">
        <v>67</v>
      </c>
      <c r="I84" s="82" t="s">
        <v>12</v>
      </c>
      <c r="J84" s="48" t="s">
        <v>6</v>
      </c>
      <c r="K84" s="48" t="s">
        <v>7</v>
      </c>
      <c r="L84" s="104">
        <v>55.000000000000007</v>
      </c>
      <c r="M84" s="105">
        <f t="shared" si="18"/>
        <v>55.000022137500004</v>
      </c>
      <c r="N84" s="106">
        <f t="shared" si="19"/>
        <v>8.8199153624999997</v>
      </c>
      <c r="O84" s="106">
        <f t="shared" si="20"/>
        <v>63.819937500000002</v>
      </c>
      <c r="P84" s="106">
        <f t="shared" si="21"/>
        <v>1.9738125</v>
      </c>
      <c r="Q84" s="106">
        <f t="shared" si="22"/>
        <v>65.793750000000003</v>
      </c>
      <c r="R84" s="106">
        <f t="shared" si="23"/>
        <v>21.931250000000002</v>
      </c>
      <c r="S84" s="99">
        <v>87.725000000000009</v>
      </c>
      <c r="T84" s="97">
        <f t="shared" si="24"/>
        <v>35.090000000000003</v>
      </c>
      <c r="U84" s="97">
        <f t="shared" si="25"/>
        <v>4.7827670000000007</v>
      </c>
      <c r="V84" s="97">
        <f t="shared" si="26"/>
        <v>92.507767000000015</v>
      </c>
      <c r="W84" s="107">
        <f t="shared" si="27"/>
        <v>-2.2137499996688348E-5</v>
      </c>
      <c r="X84" s="105">
        <f t="shared" si="28"/>
        <v>0</v>
      </c>
      <c r="Y84" s="106">
        <f t="shared" si="29"/>
        <v>0</v>
      </c>
      <c r="Z84" s="106">
        <f t="shared" si="30"/>
        <v>0</v>
      </c>
      <c r="AA84" s="106">
        <f t="shared" si="31"/>
        <v>0</v>
      </c>
      <c r="AB84" s="106">
        <f t="shared" si="35"/>
        <v>0</v>
      </c>
      <c r="AC84" s="106" t="s">
        <v>357</v>
      </c>
      <c r="AD84" s="106" t="s">
        <v>357</v>
      </c>
      <c r="AE84" s="106" t="s">
        <v>357</v>
      </c>
      <c r="AF84" s="106">
        <f t="shared" si="32"/>
        <v>0</v>
      </c>
      <c r="AG84" s="106">
        <f t="shared" si="33"/>
        <v>0</v>
      </c>
      <c r="AH84" s="108"/>
      <c r="AI84" s="107">
        <f t="shared" si="34"/>
        <v>0</v>
      </c>
    </row>
    <row r="85" spans="1:255">
      <c r="A85" s="110" t="s">
        <v>355</v>
      </c>
      <c r="B85" s="59"/>
      <c r="C85" s="61"/>
      <c r="D85" s="111"/>
      <c r="E85" s="80" t="s">
        <v>345</v>
      </c>
      <c r="F85" s="76">
        <v>110</v>
      </c>
      <c r="G85" s="94" t="s">
        <v>346</v>
      </c>
      <c r="H85" s="62" t="s">
        <v>68</v>
      </c>
      <c r="I85" s="94" t="s">
        <v>69</v>
      </c>
      <c r="J85" s="62" t="s">
        <v>6</v>
      </c>
      <c r="K85" s="62" t="s">
        <v>7</v>
      </c>
      <c r="L85" s="112">
        <v>18.150000000000002</v>
      </c>
      <c r="M85" s="113">
        <f t="shared" si="18"/>
        <v>18.206903880000002</v>
      </c>
      <c r="N85" s="114">
        <f t="shared" si="19"/>
        <v>2.9196961200000002</v>
      </c>
      <c r="O85" s="114">
        <f t="shared" si="20"/>
        <v>21.126600000000003</v>
      </c>
      <c r="P85" s="114">
        <f t="shared" si="21"/>
        <v>0.65340000000000009</v>
      </c>
      <c r="Q85" s="114">
        <f t="shared" si="22"/>
        <v>21.780000000000005</v>
      </c>
      <c r="R85" s="114">
        <f t="shared" si="23"/>
        <v>7.2600000000000016</v>
      </c>
      <c r="S85" s="115">
        <v>29.040000000000006</v>
      </c>
      <c r="T85" s="98">
        <f t="shared" si="24"/>
        <v>11.616000000000003</v>
      </c>
      <c r="U85" s="98">
        <f t="shared" si="25"/>
        <v>1.5832608000000006</v>
      </c>
      <c r="V85" s="98">
        <f t="shared" si="26"/>
        <v>30.623260800000008</v>
      </c>
      <c r="W85" s="116">
        <f t="shared" si="27"/>
        <v>-5.6903880000000129E-2</v>
      </c>
      <c r="X85" s="113">
        <f t="shared" si="28"/>
        <v>0</v>
      </c>
      <c r="Y85" s="114">
        <f t="shared" si="29"/>
        <v>0</v>
      </c>
      <c r="Z85" s="114">
        <f t="shared" si="30"/>
        <v>0</v>
      </c>
      <c r="AA85" s="114">
        <f t="shared" si="31"/>
        <v>0</v>
      </c>
      <c r="AB85" s="114">
        <f t="shared" si="35"/>
        <v>0</v>
      </c>
      <c r="AC85" s="106" t="s">
        <v>357</v>
      </c>
      <c r="AD85" s="106" t="s">
        <v>357</v>
      </c>
      <c r="AE85" s="106" t="s">
        <v>357</v>
      </c>
      <c r="AF85" s="114">
        <f t="shared" si="32"/>
        <v>0</v>
      </c>
      <c r="AG85" s="114">
        <f t="shared" si="33"/>
        <v>0</v>
      </c>
      <c r="AH85" s="117"/>
      <c r="AI85" s="116">
        <f t="shared" si="34"/>
        <v>0</v>
      </c>
      <c r="AJ85" s="57"/>
      <c r="AK85" s="57"/>
      <c r="AL85" s="57"/>
      <c r="AM85" s="57"/>
      <c r="AN85" s="57"/>
      <c r="AO85" s="57"/>
      <c r="AP85" s="57"/>
    </row>
    <row r="86" spans="1:255">
      <c r="D86"/>
      <c r="E86"/>
      <c r="J86" s="36"/>
      <c r="Y86" s="38">
        <f t="shared" ref="Y86:AF86" si="36">SUM(Y2:Y85)</f>
        <v>0</v>
      </c>
      <c r="Z86" s="38">
        <f t="shared" si="36"/>
        <v>0</v>
      </c>
      <c r="AA86" s="38">
        <f t="shared" si="36"/>
        <v>0</v>
      </c>
      <c r="AB86" s="38">
        <f t="shared" si="36"/>
        <v>0</v>
      </c>
      <c r="AC86" s="38">
        <f t="shared" si="36"/>
        <v>0</v>
      </c>
      <c r="AD86" s="38">
        <f t="shared" si="36"/>
        <v>0</v>
      </c>
      <c r="AE86" s="38">
        <f t="shared" si="36"/>
        <v>0</v>
      </c>
      <c r="AF86" s="38">
        <f t="shared" si="36"/>
        <v>0</v>
      </c>
      <c r="AG86" s="38">
        <f>SUM(AJ26:AJ85)</f>
        <v>0</v>
      </c>
      <c r="AH86" s="37">
        <f>SUM(AH2:AH85)</f>
        <v>0</v>
      </c>
      <c r="AI86" s="38">
        <f>SUM(AI2:AI85)</f>
        <v>0</v>
      </c>
    </row>
    <row r="87" spans="1:255">
      <c r="D87"/>
      <c r="E87"/>
      <c r="J87" s="36"/>
    </row>
    <row r="88" spans="1:255">
      <c r="D88"/>
      <c r="E88"/>
      <c r="P88" s="63"/>
      <c r="AB88" s="5"/>
      <c r="AC88" s="5"/>
      <c r="AD88" s="5"/>
      <c r="AE88" s="5"/>
      <c r="AF88" s="5"/>
      <c r="AG88" s="5"/>
      <c r="AH88" s="5"/>
      <c r="AI88" s="5"/>
      <c r="IN88"/>
      <c r="IO88"/>
      <c r="IP88"/>
      <c r="IQ88"/>
      <c r="IR88"/>
      <c r="IS88"/>
      <c r="IT88"/>
      <c r="IU88"/>
    </row>
    <row r="89" spans="1:255">
      <c r="D89"/>
      <c r="E89"/>
      <c r="AB89" s="5"/>
      <c r="AC89" s="5"/>
      <c r="AD89" s="5"/>
      <c r="AE89" s="5"/>
      <c r="AF89" s="5"/>
      <c r="AG89" s="5"/>
      <c r="AH89" s="5"/>
      <c r="AI89" s="5"/>
      <c r="IN89"/>
      <c r="IO89"/>
      <c r="IP89"/>
      <c r="IQ89"/>
      <c r="IR89"/>
      <c r="IS89"/>
      <c r="IT89"/>
      <c r="IU89"/>
    </row>
    <row r="90" spans="1:255">
      <c r="D90"/>
      <c r="E90"/>
      <c r="AB90" s="5"/>
      <c r="AC90" s="1" t="s">
        <v>98</v>
      </c>
      <c r="AD90" s="39" t="s">
        <v>91</v>
      </c>
      <c r="AE90" s="39"/>
      <c r="AF90" s="39"/>
      <c r="AG90" s="39" t="s">
        <v>92</v>
      </c>
      <c r="AH90" s="1" t="s">
        <v>99</v>
      </c>
      <c r="IN90"/>
      <c r="IO90"/>
      <c r="IP90"/>
      <c r="IQ90"/>
      <c r="IR90"/>
      <c r="IS90"/>
      <c r="IT90"/>
      <c r="IU90"/>
    </row>
    <row r="91" spans="1:255">
      <c r="D91"/>
      <c r="E91"/>
      <c r="AB91" s="5"/>
      <c r="AC91" s="1">
        <v>1</v>
      </c>
      <c r="AD91" s="41">
        <f>AH91-AG91</f>
        <v>0</v>
      </c>
      <c r="AE91" s="41"/>
      <c r="AF91" s="41"/>
      <c r="AG91" s="41">
        <f>AH91*25%</f>
        <v>0</v>
      </c>
      <c r="AH91" s="42">
        <f>AI86*60/100</f>
        <v>0</v>
      </c>
      <c r="IN91"/>
      <c r="IO91"/>
      <c r="IP91"/>
      <c r="IQ91"/>
      <c r="IR91"/>
      <c r="IS91"/>
      <c r="IT91"/>
      <c r="IU91"/>
    </row>
    <row r="92" spans="1:255">
      <c r="D92"/>
      <c r="E92"/>
      <c r="AB92" s="5"/>
      <c r="AC92" s="1">
        <v>2</v>
      </c>
      <c r="AD92" s="41">
        <f>AH92-AG92</f>
        <v>0</v>
      </c>
      <c r="AE92" s="41"/>
      <c r="AF92" s="41"/>
      <c r="AG92" s="41">
        <f>AH92*25%</f>
        <v>0</v>
      </c>
      <c r="AH92" s="42">
        <f>AI86*40/100</f>
        <v>0</v>
      </c>
      <c r="IN92"/>
      <c r="IO92"/>
      <c r="IP92"/>
      <c r="IQ92"/>
      <c r="IR92"/>
      <c r="IS92"/>
      <c r="IT92"/>
      <c r="IU92"/>
    </row>
    <row r="93" spans="1:255">
      <c r="D93"/>
      <c r="E93"/>
      <c r="AB93" s="5"/>
      <c r="AC93" s="1" t="s">
        <v>100</v>
      </c>
      <c r="AD93" s="40">
        <f>SUM(AD91:AD92)</f>
        <v>0</v>
      </c>
      <c r="AE93" s="40"/>
      <c r="AF93" s="40"/>
      <c r="AG93" s="40">
        <f>SUM(AG91:AG92)</f>
        <v>0</v>
      </c>
      <c r="AH93" s="120">
        <f>SUM(AH91:AH92)</f>
        <v>0</v>
      </c>
      <c r="IN93"/>
      <c r="IO93"/>
      <c r="IP93"/>
      <c r="IQ93"/>
      <c r="IR93"/>
      <c r="IS93"/>
      <c r="IT93"/>
      <c r="IU93"/>
    </row>
    <row r="94" spans="1:255">
      <c r="D94"/>
      <c r="E94"/>
      <c r="AB94" s="5"/>
      <c r="AC94" s="5"/>
      <c r="AD94" s="5"/>
      <c r="AE94" s="5"/>
      <c r="AF94" s="5"/>
      <c r="AG94" s="5"/>
      <c r="AH94" s="5"/>
      <c r="AI94" s="5"/>
      <c r="IN94"/>
      <c r="IO94"/>
      <c r="IP94"/>
      <c r="IQ94"/>
      <c r="IR94"/>
      <c r="IS94"/>
      <c r="IT94"/>
      <c r="IU94"/>
    </row>
    <row r="95" spans="1:255">
      <c r="D95"/>
      <c r="E95"/>
    </row>
    <row r="96" spans="1:255">
      <c r="D96"/>
      <c r="E96"/>
    </row>
    <row r="97" spans="4:35">
      <c r="D97"/>
      <c r="E97"/>
    </row>
    <row r="98" spans="4:35">
      <c r="D98"/>
      <c r="E98"/>
      <c r="AI98" s="43"/>
    </row>
    <row r="99" spans="4:35">
      <c r="D99"/>
      <c r="E99"/>
    </row>
    <row r="100" spans="4:35">
      <c r="D100"/>
      <c r="E100"/>
    </row>
    <row r="101" spans="4:35">
      <c r="D101"/>
      <c r="E101"/>
    </row>
    <row r="102" spans="4:35">
      <c r="D102"/>
      <c r="E102"/>
    </row>
    <row r="103" spans="4:35">
      <c r="D103"/>
      <c r="E103"/>
    </row>
    <row r="104" spans="4:35">
      <c r="D104"/>
      <c r="E104"/>
    </row>
    <row r="105" spans="4:35">
      <c r="D105"/>
      <c r="E105"/>
    </row>
    <row r="106" spans="4:35">
      <c r="D106"/>
      <c r="E106"/>
    </row>
    <row r="107" spans="4:35">
      <c r="D107"/>
      <c r="E107"/>
    </row>
    <row r="108" spans="4:35">
      <c r="D108"/>
      <c r="E108"/>
    </row>
    <row r="109" spans="4:35">
      <c r="D109"/>
      <c r="E109"/>
    </row>
    <row r="110" spans="4:35">
      <c r="D110"/>
      <c r="E110"/>
    </row>
    <row r="111" spans="4:35">
      <c r="D111"/>
      <c r="E111"/>
    </row>
    <row r="112" spans="4:35">
      <c r="D112"/>
      <c r="E112"/>
    </row>
    <row r="113" spans="4:5">
      <c r="D113"/>
      <c r="E113"/>
    </row>
    <row r="114" spans="4:5">
      <c r="D114"/>
      <c r="E114"/>
    </row>
    <row r="115" spans="4:5">
      <c r="D115"/>
      <c r="E115"/>
    </row>
    <row r="116" spans="4:5">
      <c r="D116"/>
      <c r="E116"/>
    </row>
    <row r="117" spans="4:5">
      <c r="D117"/>
      <c r="E117"/>
    </row>
    <row r="118" spans="4:5">
      <c r="D118"/>
      <c r="E118"/>
    </row>
    <row r="119" spans="4:5">
      <c r="D119"/>
      <c r="E119"/>
    </row>
    <row r="120" spans="4:5">
      <c r="D120"/>
      <c r="E120"/>
    </row>
    <row r="121" spans="4:5">
      <c r="D121"/>
      <c r="E121"/>
    </row>
    <row r="122" spans="4:5">
      <c r="D122"/>
      <c r="E122"/>
    </row>
    <row r="123" spans="4:5">
      <c r="D123"/>
      <c r="E123"/>
    </row>
    <row r="124" spans="4:5">
      <c r="D124"/>
      <c r="E124"/>
    </row>
    <row r="125" spans="4:5">
      <c r="D125"/>
      <c r="E125"/>
    </row>
    <row r="126" spans="4:5">
      <c r="D126"/>
      <c r="E126"/>
    </row>
    <row r="127" spans="4:5">
      <c r="D127"/>
      <c r="E127"/>
    </row>
    <row r="128" spans="4:5">
      <c r="D128"/>
      <c r="E128"/>
    </row>
    <row r="129" spans="4:5">
      <c r="D129"/>
      <c r="E129"/>
    </row>
    <row r="130" spans="4:5">
      <c r="D130"/>
      <c r="E130"/>
    </row>
    <row r="131" spans="4:5">
      <c r="D131"/>
      <c r="E131"/>
    </row>
    <row r="132" spans="4:5">
      <c r="D132"/>
      <c r="E132"/>
    </row>
    <row r="133" spans="4:5">
      <c r="D133"/>
      <c r="E133"/>
    </row>
    <row r="134" spans="4:5">
      <c r="D134"/>
      <c r="E134"/>
    </row>
    <row r="135" spans="4:5">
      <c r="D135"/>
      <c r="E135"/>
    </row>
    <row r="136" spans="4:5">
      <c r="D136"/>
      <c r="E136"/>
    </row>
    <row r="137" spans="4:5">
      <c r="D137"/>
      <c r="E137"/>
    </row>
    <row r="138" spans="4:5">
      <c r="D138"/>
      <c r="E138"/>
    </row>
    <row r="139" spans="4:5">
      <c r="D139"/>
      <c r="E139"/>
    </row>
    <row r="140" spans="4:5">
      <c r="D140"/>
      <c r="E140"/>
    </row>
    <row r="141" spans="4:5">
      <c r="D141"/>
      <c r="E141"/>
    </row>
    <row r="142" spans="4:5">
      <c r="D142"/>
      <c r="E142"/>
    </row>
    <row r="143" spans="4:5">
      <c r="D143"/>
      <c r="E143"/>
    </row>
    <row r="144" spans="4:5">
      <c r="D144"/>
      <c r="E144"/>
    </row>
    <row r="145" spans="4:5">
      <c r="D145"/>
      <c r="E145"/>
    </row>
    <row r="146" spans="4:5">
      <c r="D146"/>
      <c r="E146"/>
    </row>
    <row r="147" spans="4:5">
      <c r="D147"/>
      <c r="E147"/>
    </row>
    <row r="148" spans="4:5">
      <c r="D148"/>
      <c r="E148"/>
    </row>
    <row r="149" spans="4:5">
      <c r="D149"/>
      <c r="E149"/>
    </row>
    <row r="150" spans="4:5">
      <c r="D150"/>
      <c r="E150"/>
    </row>
    <row r="151" spans="4:5">
      <c r="D151"/>
      <c r="E151"/>
    </row>
    <row r="152" spans="4:5">
      <c r="D152"/>
      <c r="E152"/>
    </row>
    <row r="153" spans="4:5">
      <c r="D153"/>
      <c r="E153"/>
    </row>
    <row r="154" spans="4:5">
      <c r="D154"/>
      <c r="E154"/>
    </row>
    <row r="155" spans="4:5">
      <c r="D155"/>
      <c r="E155"/>
    </row>
    <row r="156" spans="4:5">
      <c r="D156"/>
      <c r="E156"/>
    </row>
    <row r="157" spans="4:5">
      <c r="D157"/>
      <c r="E157"/>
    </row>
    <row r="158" spans="4:5">
      <c r="D158"/>
      <c r="E158"/>
    </row>
    <row r="159" spans="4:5">
      <c r="D159"/>
      <c r="E159"/>
    </row>
    <row r="160" spans="4:5">
      <c r="D160"/>
      <c r="E160"/>
    </row>
    <row r="161" spans="4:5">
      <c r="D161"/>
      <c r="E161"/>
    </row>
    <row r="162" spans="4:5">
      <c r="D162"/>
      <c r="E162"/>
    </row>
    <row r="163" spans="4:5">
      <c r="D163"/>
      <c r="E163"/>
    </row>
    <row r="164" spans="4:5">
      <c r="D164"/>
      <c r="E164"/>
    </row>
    <row r="165" spans="4:5">
      <c r="D165"/>
      <c r="E165"/>
    </row>
    <row r="166" spans="4:5">
      <c r="D166"/>
      <c r="E166"/>
    </row>
    <row r="167" spans="4:5">
      <c r="D167"/>
      <c r="E167"/>
    </row>
    <row r="168" spans="4:5">
      <c r="D168"/>
      <c r="E168"/>
    </row>
    <row r="169" spans="4:5">
      <c r="D169"/>
      <c r="E169"/>
    </row>
    <row r="170" spans="4:5">
      <c r="D170"/>
      <c r="E170"/>
    </row>
    <row r="171" spans="4:5">
      <c r="D171"/>
      <c r="E171"/>
    </row>
    <row r="172" spans="4:5">
      <c r="D172"/>
      <c r="E172"/>
    </row>
    <row r="173" spans="4:5">
      <c r="D173"/>
      <c r="E173"/>
    </row>
    <row r="174" spans="4:5">
      <c r="D174"/>
      <c r="E174"/>
    </row>
    <row r="175" spans="4:5">
      <c r="D175"/>
      <c r="E175"/>
    </row>
    <row r="176" spans="4:5">
      <c r="D176"/>
      <c r="E176"/>
    </row>
    <row r="177" spans="4:5">
      <c r="D177"/>
      <c r="E177"/>
    </row>
    <row r="178" spans="4:5">
      <c r="D178"/>
      <c r="E178"/>
    </row>
    <row r="179" spans="4:5">
      <c r="D179"/>
      <c r="E179"/>
    </row>
    <row r="180" spans="4:5">
      <c r="D180"/>
      <c r="E180"/>
    </row>
    <row r="181" spans="4:5">
      <c r="D181"/>
      <c r="E181"/>
    </row>
    <row r="182" spans="4:5">
      <c r="D182"/>
      <c r="E182"/>
    </row>
    <row r="183" spans="4:5">
      <c r="D183"/>
      <c r="E183"/>
    </row>
    <row r="184" spans="4:5">
      <c r="D184"/>
      <c r="E184"/>
    </row>
    <row r="185" spans="4:5">
      <c r="D185"/>
      <c r="E185"/>
    </row>
    <row r="186" spans="4:5">
      <c r="D186"/>
      <c r="E186"/>
    </row>
    <row r="187" spans="4:5">
      <c r="D187"/>
      <c r="E187"/>
    </row>
    <row r="188" spans="4:5">
      <c r="D188"/>
      <c r="E188"/>
    </row>
    <row r="189" spans="4:5">
      <c r="D189"/>
      <c r="E189"/>
    </row>
    <row r="190" spans="4:5">
      <c r="D190"/>
      <c r="E190"/>
    </row>
    <row r="191" spans="4:5">
      <c r="D191"/>
      <c r="E191"/>
    </row>
    <row r="192" spans="4:5">
      <c r="D192"/>
      <c r="E192"/>
    </row>
    <row r="193" spans="4:5">
      <c r="D193"/>
      <c r="E193"/>
    </row>
    <row r="194" spans="4:5">
      <c r="D194"/>
      <c r="E194"/>
    </row>
    <row r="195" spans="4:5">
      <c r="D195"/>
      <c r="E195"/>
    </row>
    <row r="196" spans="4:5">
      <c r="D196"/>
      <c r="E196"/>
    </row>
    <row r="197" spans="4:5">
      <c r="D197"/>
      <c r="E197"/>
    </row>
    <row r="198" spans="4:5">
      <c r="D198"/>
      <c r="E198"/>
    </row>
    <row r="199" spans="4:5">
      <c r="D199"/>
      <c r="E199"/>
    </row>
    <row r="200" spans="4:5">
      <c r="D200"/>
      <c r="E200"/>
    </row>
    <row r="201" spans="4:5">
      <c r="D201"/>
      <c r="E201"/>
    </row>
    <row r="202" spans="4:5">
      <c r="D202"/>
      <c r="E202"/>
    </row>
    <row r="203" spans="4:5">
      <c r="D203"/>
      <c r="E203"/>
    </row>
    <row r="204" spans="4:5">
      <c r="D204"/>
      <c r="E204"/>
    </row>
    <row r="205" spans="4:5">
      <c r="D205"/>
      <c r="E205"/>
    </row>
    <row r="206" spans="4:5">
      <c r="D206"/>
      <c r="E206"/>
    </row>
    <row r="207" spans="4:5">
      <c r="D207"/>
      <c r="E207"/>
    </row>
    <row r="208" spans="4:5">
      <c r="D208"/>
      <c r="E208"/>
    </row>
    <row r="209" spans="4:5">
      <c r="D209"/>
      <c r="E209"/>
    </row>
    <row r="210" spans="4:5">
      <c r="D210"/>
      <c r="E210"/>
    </row>
    <row r="211" spans="4:5">
      <c r="D211"/>
      <c r="E211"/>
    </row>
    <row r="212" spans="4:5">
      <c r="D212"/>
      <c r="E212"/>
    </row>
    <row r="213" spans="4:5">
      <c r="D213"/>
      <c r="E213"/>
    </row>
    <row r="214" spans="4:5">
      <c r="D214"/>
      <c r="E214"/>
    </row>
    <row r="215" spans="4:5">
      <c r="D215"/>
      <c r="E215"/>
    </row>
    <row r="216" spans="4:5">
      <c r="D216"/>
      <c r="E216"/>
    </row>
    <row r="217" spans="4:5">
      <c r="D217"/>
      <c r="E217"/>
    </row>
    <row r="218" spans="4:5">
      <c r="D218"/>
      <c r="E218"/>
    </row>
    <row r="219" spans="4:5">
      <c r="D219"/>
      <c r="E219"/>
    </row>
    <row r="220" spans="4:5">
      <c r="D220"/>
      <c r="E220"/>
    </row>
    <row r="221" spans="4:5">
      <c r="D221"/>
      <c r="E221"/>
    </row>
    <row r="222" spans="4:5">
      <c r="D222"/>
      <c r="E222"/>
    </row>
    <row r="223" spans="4:5">
      <c r="D223"/>
      <c r="E223"/>
    </row>
    <row r="224" spans="4:5">
      <c r="D224"/>
      <c r="E224"/>
    </row>
    <row r="225" spans="4:5">
      <c r="D225"/>
      <c r="E225"/>
    </row>
    <row r="226" spans="4:5">
      <c r="D226"/>
      <c r="E226"/>
    </row>
    <row r="227" spans="4:5">
      <c r="D227"/>
      <c r="E227"/>
    </row>
    <row r="228" spans="4:5">
      <c r="D228"/>
      <c r="E228"/>
    </row>
    <row r="229" spans="4:5">
      <c r="D229"/>
      <c r="E229"/>
    </row>
    <row r="230" spans="4:5">
      <c r="D230"/>
      <c r="E230"/>
    </row>
    <row r="231" spans="4:5">
      <c r="D231"/>
      <c r="E231"/>
    </row>
    <row r="232" spans="4:5">
      <c r="D232"/>
      <c r="E232"/>
    </row>
    <row r="233" spans="4:5">
      <c r="D233"/>
      <c r="E233"/>
    </row>
    <row r="234" spans="4:5">
      <c r="D234"/>
      <c r="E234"/>
    </row>
    <row r="235" spans="4:5">
      <c r="D235"/>
      <c r="E235"/>
    </row>
    <row r="236" spans="4:5">
      <c r="D236"/>
      <c r="E236"/>
    </row>
    <row r="237" spans="4:5">
      <c r="D237"/>
      <c r="E237"/>
    </row>
    <row r="238" spans="4:5">
      <c r="D238"/>
      <c r="E238"/>
    </row>
    <row r="239" spans="4:5">
      <c r="D239"/>
      <c r="E239"/>
    </row>
    <row r="240" spans="4:5">
      <c r="D240"/>
      <c r="E240"/>
    </row>
    <row r="241" spans="4:5">
      <c r="D241"/>
      <c r="E241"/>
    </row>
    <row r="242" spans="4:5">
      <c r="D242"/>
      <c r="E242"/>
    </row>
    <row r="243" spans="4:5">
      <c r="D243"/>
      <c r="E243"/>
    </row>
    <row r="244" spans="4:5">
      <c r="D244"/>
      <c r="E244"/>
    </row>
    <row r="245" spans="4:5">
      <c r="D245"/>
      <c r="E245"/>
    </row>
    <row r="246" spans="4:5">
      <c r="D246"/>
      <c r="E246"/>
    </row>
    <row r="247" spans="4:5">
      <c r="D247"/>
      <c r="E247"/>
    </row>
    <row r="248" spans="4:5">
      <c r="D248"/>
      <c r="E248"/>
    </row>
    <row r="249" spans="4:5">
      <c r="D249"/>
      <c r="E249"/>
    </row>
    <row r="250" spans="4:5">
      <c r="D250"/>
      <c r="E250"/>
    </row>
    <row r="251" spans="4:5">
      <c r="D251"/>
      <c r="E251"/>
    </row>
    <row r="252" spans="4:5">
      <c r="D252"/>
      <c r="E252"/>
    </row>
    <row r="253" spans="4:5">
      <c r="D253"/>
      <c r="E253"/>
    </row>
    <row r="254" spans="4:5">
      <c r="D254"/>
      <c r="E254"/>
    </row>
    <row r="255" spans="4:5">
      <c r="D255"/>
      <c r="E255"/>
    </row>
    <row r="256" spans="4:5">
      <c r="D256"/>
      <c r="E256"/>
    </row>
    <row r="257" spans="4:5">
      <c r="D257"/>
      <c r="E257"/>
    </row>
    <row r="258" spans="4:5">
      <c r="D258"/>
      <c r="E258"/>
    </row>
    <row r="259" spans="4:5">
      <c r="D259"/>
      <c r="E259"/>
    </row>
    <row r="260" spans="4:5">
      <c r="D260"/>
      <c r="E260"/>
    </row>
    <row r="261" spans="4:5">
      <c r="D261"/>
      <c r="E261"/>
    </row>
    <row r="262" spans="4:5">
      <c r="D262"/>
      <c r="E262"/>
    </row>
    <row r="263" spans="4:5">
      <c r="D263"/>
      <c r="E263"/>
    </row>
    <row r="264" spans="4:5">
      <c r="D264"/>
      <c r="E264"/>
    </row>
    <row r="265" spans="4:5">
      <c r="D265"/>
      <c r="E265"/>
    </row>
    <row r="266" spans="4:5">
      <c r="D266"/>
      <c r="E266"/>
    </row>
    <row r="267" spans="4:5">
      <c r="D267"/>
      <c r="E267"/>
    </row>
    <row r="268" spans="4:5">
      <c r="D268"/>
      <c r="E268"/>
    </row>
    <row r="269" spans="4:5">
      <c r="D269"/>
      <c r="E269"/>
    </row>
    <row r="270" spans="4:5">
      <c r="D270"/>
      <c r="E270"/>
    </row>
    <row r="271" spans="4:5">
      <c r="D271"/>
      <c r="E271"/>
    </row>
    <row r="272" spans="4:5">
      <c r="D272"/>
      <c r="E272"/>
    </row>
    <row r="273" spans="4:5">
      <c r="D273"/>
      <c r="E273"/>
    </row>
    <row r="274" spans="4:5">
      <c r="D274"/>
      <c r="E274"/>
    </row>
    <row r="275" spans="4:5">
      <c r="D275"/>
      <c r="E275"/>
    </row>
    <row r="276" spans="4:5">
      <c r="D276"/>
      <c r="E276"/>
    </row>
    <row r="277" spans="4:5">
      <c r="D277"/>
      <c r="E277"/>
    </row>
    <row r="278" spans="4:5">
      <c r="D278"/>
      <c r="E278"/>
    </row>
    <row r="279" spans="4:5">
      <c r="D279"/>
      <c r="E279"/>
    </row>
    <row r="280" spans="4:5">
      <c r="D280"/>
      <c r="E280"/>
    </row>
    <row r="281" spans="4:5">
      <c r="D281"/>
      <c r="E281"/>
    </row>
    <row r="282" spans="4:5">
      <c r="D282"/>
      <c r="E282"/>
    </row>
    <row r="283" spans="4:5">
      <c r="D283"/>
      <c r="E283"/>
    </row>
    <row r="284" spans="4:5">
      <c r="D284"/>
      <c r="E284"/>
    </row>
    <row r="285" spans="4:5">
      <c r="D285"/>
      <c r="E285"/>
    </row>
    <row r="286" spans="4:5">
      <c r="D286"/>
      <c r="E286"/>
    </row>
    <row r="287" spans="4:5">
      <c r="D287"/>
      <c r="E287"/>
    </row>
    <row r="288" spans="4:5">
      <c r="D288"/>
      <c r="E288"/>
    </row>
    <row r="289" spans="4:5">
      <c r="D289"/>
      <c r="E289"/>
    </row>
    <row r="290" spans="4:5">
      <c r="D290"/>
      <c r="E290"/>
    </row>
    <row r="291" spans="4:5">
      <c r="D291"/>
      <c r="E291"/>
    </row>
    <row r="292" spans="4:5">
      <c r="D292"/>
      <c r="E292"/>
    </row>
    <row r="293" spans="4:5">
      <c r="D293"/>
      <c r="E293"/>
    </row>
    <row r="294" spans="4:5">
      <c r="D294"/>
      <c r="E294"/>
    </row>
    <row r="295" spans="4:5">
      <c r="D295"/>
      <c r="E295"/>
    </row>
    <row r="296" spans="4:5">
      <c r="D296"/>
      <c r="E296"/>
    </row>
    <row r="297" spans="4:5">
      <c r="D297"/>
      <c r="E297"/>
    </row>
    <row r="298" spans="4:5">
      <c r="D298"/>
      <c r="E298"/>
    </row>
    <row r="299" spans="4:5">
      <c r="D299"/>
      <c r="E299"/>
    </row>
    <row r="300" spans="4:5">
      <c r="D300"/>
      <c r="E300"/>
    </row>
    <row r="301" spans="4:5">
      <c r="D301"/>
      <c r="E301"/>
    </row>
    <row r="302" spans="4:5">
      <c r="D302"/>
      <c r="E302"/>
    </row>
    <row r="303" spans="4:5">
      <c r="D303"/>
      <c r="E303"/>
    </row>
    <row r="304" spans="4:5">
      <c r="D304"/>
      <c r="E304"/>
    </row>
    <row r="305" spans="4:5">
      <c r="D305"/>
      <c r="E305"/>
    </row>
    <row r="306" spans="4:5">
      <c r="D306"/>
      <c r="E306"/>
    </row>
    <row r="307" spans="4:5">
      <c r="D307"/>
      <c r="E307"/>
    </row>
    <row r="308" spans="4:5">
      <c r="D308"/>
      <c r="E308"/>
    </row>
    <row r="309" spans="4:5">
      <c r="D309"/>
      <c r="E309"/>
    </row>
    <row r="310" spans="4:5">
      <c r="D310"/>
      <c r="E310"/>
    </row>
    <row r="311" spans="4:5">
      <c r="D311"/>
      <c r="E311"/>
    </row>
    <row r="312" spans="4:5">
      <c r="D312"/>
      <c r="E312"/>
    </row>
    <row r="313" spans="4:5">
      <c r="D313"/>
      <c r="E313"/>
    </row>
    <row r="314" spans="4:5">
      <c r="D314"/>
      <c r="E314"/>
    </row>
    <row r="315" spans="4:5">
      <c r="D315"/>
      <c r="E315"/>
    </row>
    <row r="316" spans="4:5">
      <c r="D316"/>
      <c r="E316"/>
    </row>
    <row r="317" spans="4:5">
      <c r="D317"/>
      <c r="E317"/>
    </row>
    <row r="318" spans="4:5">
      <c r="D318"/>
      <c r="E318"/>
    </row>
    <row r="319" spans="4:5">
      <c r="D319"/>
      <c r="E319"/>
    </row>
    <row r="320" spans="4:5">
      <c r="D320"/>
      <c r="E320"/>
    </row>
    <row r="321" spans="4:5">
      <c r="D321"/>
      <c r="E321"/>
    </row>
    <row r="322" spans="4:5">
      <c r="D322"/>
      <c r="E322"/>
    </row>
    <row r="323" spans="4:5">
      <c r="D323"/>
      <c r="E323"/>
    </row>
    <row r="324" spans="4:5">
      <c r="D324"/>
      <c r="E324"/>
    </row>
    <row r="325" spans="4:5">
      <c r="D325"/>
      <c r="E325"/>
    </row>
    <row r="326" spans="4:5">
      <c r="D326"/>
      <c r="E326"/>
    </row>
    <row r="327" spans="4:5">
      <c r="D327"/>
      <c r="E327"/>
    </row>
    <row r="328" spans="4:5">
      <c r="D328"/>
      <c r="E328"/>
    </row>
    <row r="329" spans="4:5">
      <c r="D329"/>
      <c r="E329"/>
    </row>
    <row r="330" spans="4:5">
      <c r="D330"/>
      <c r="E330"/>
    </row>
    <row r="331" spans="4:5">
      <c r="D331"/>
      <c r="E331"/>
    </row>
    <row r="332" spans="4:5">
      <c r="D332"/>
      <c r="E332"/>
    </row>
    <row r="333" spans="4:5">
      <c r="D333"/>
      <c r="E333"/>
    </row>
    <row r="334" spans="4:5">
      <c r="D334"/>
      <c r="E334"/>
    </row>
    <row r="335" spans="4:5">
      <c r="D335"/>
      <c r="E335"/>
    </row>
    <row r="336" spans="4:5">
      <c r="D336"/>
      <c r="E336"/>
    </row>
    <row r="337" spans="4:5">
      <c r="D337"/>
      <c r="E337"/>
    </row>
    <row r="338" spans="4:5">
      <c r="D338"/>
      <c r="E338"/>
    </row>
    <row r="339" spans="4:5">
      <c r="D339"/>
      <c r="E339"/>
    </row>
    <row r="340" spans="4:5">
      <c r="D340"/>
      <c r="E340"/>
    </row>
    <row r="341" spans="4:5">
      <c r="D341"/>
      <c r="E341"/>
    </row>
    <row r="342" spans="4:5">
      <c r="D342"/>
      <c r="E342"/>
    </row>
    <row r="343" spans="4:5">
      <c r="D343"/>
      <c r="E343"/>
    </row>
    <row r="344" spans="4:5">
      <c r="D344"/>
      <c r="E344"/>
    </row>
    <row r="345" spans="4:5">
      <c r="D345"/>
      <c r="E345"/>
    </row>
    <row r="346" spans="4:5">
      <c r="D346"/>
      <c r="E346"/>
    </row>
    <row r="347" spans="4:5">
      <c r="D347"/>
      <c r="E347"/>
    </row>
    <row r="348" spans="4:5">
      <c r="D348"/>
      <c r="E348"/>
    </row>
    <row r="349" spans="4:5">
      <c r="D349"/>
      <c r="E349"/>
    </row>
    <row r="350" spans="4:5">
      <c r="D350"/>
      <c r="E350"/>
    </row>
    <row r="351" spans="4:5">
      <c r="D351"/>
      <c r="E351"/>
    </row>
    <row r="352" spans="4:5">
      <c r="D352"/>
      <c r="E352"/>
    </row>
    <row r="353" spans="4:5">
      <c r="D353"/>
      <c r="E353"/>
    </row>
    <row r="354" spans="4:5">
      <c r="D354"/>
      <c r="E354"/>
    </row>
    <row r="355" spans="4:5">
      <c r="D355"/>
      <c r="E355"/>
    </row>
    <row r="356" spans="4:5">
      <c r="D356"/>
      <c r="E356"/>
    </row>
    <row r="357" spans="4:5">
      <c r="D357"/>
      <c r="E357"/>
    </row>
    <row r="358" spans="4:5">
      <c r="D358"/>
      <c r="E358"/>
    </row>
    <row r="359" spans="4:5">
      <c r="D359"/>
      <c r="E359"/>
    </row>
    <row r="360" spans="4:5">
      <c r="D360"/>
      <c r="E360"/>
    </row>
    <row r="361" spans="4:5">
      <c r="D361"/>
      <c r="E361"/>
    </row>
    <row r="362" spans="4:5">
      <c r="D362"/>
      <c r="E362"/>
    </row>
    <row r="363" spans="4:5">
      <c r="D363"/>
      <c r="E363"/>
    </row>
    <row r="364" spans="4:5">
      <c r="D364"/>
      <c r="E364"/>
    </row>
    <row r="365" spans="4:5">
      <c r="D365"/>
      <c r="E365"/>
    </row>
    <row r="366" spans="4:5">
      <c r="D366"/>
      <c r="E366"/>
    </row>
    <row r="367" spans="4:5">
      <c r="D367"/>
      <c r="E367"/>
    </row>
    <row r="368" spans="4:5">
      <c r="D368"/>
      <c r="E368"/>
    </row>
    <row r="369" spans="4:5">
      <c r="D369"/>
      <c r="E369"/>
    </row>
    <row r="370" spans="4:5">
      <c r="D370"/>
      <c r="E370"/>
    </row>
    <row r="371" spans="4:5">
      <c r="D371"/>
      <c r="E371"/>
    </row>
    <row r="372" spans="4:5">
      <c r="D372"/>
      <c r="E372"/>
    </row>
    <row r="373" spans="4:5">
      <c r="D373"/>
      <c r="E373"/>
    </row>
    <row r="374" spans="4:5">
      <c r="D374"/>
      <c r="E374"/>
    </row>
    <row r="375" spans="4:5">
      <c r="D375"/>
      <c r="E375"/>
    </row>
    <row r="376" spans="4:5">
      <c r="D376"/>
      <c r="E376"/>
    </row>
    <row r="377" spans="4:5">
      <c r="D377"/>
      <c r="E377"/>
    </row>
    <row r="378" spans="4:5">
      <c r="D378"/>
      <c r="E378"/>
    </row>
    <row r="379" spans="4:5">
      <c r="D379"/>
      <c r="E379"/>
    </row>
    <row r="380" spans="4:5">
      <c r="D380"/>
      <c r="E380"/>
    </row>
    <row r="381" spans="4:5">
      <c r="D381"/>
      <c r="E381"/>
    </row>
    <row r="382" spans="4:5">
      <c r="D382"/>
      <c r="E382"/>
    </row>
    <row r="383" spans="4:5">
      <c r="D383"/>
      <c r="E383"/>
    </row>
    <row r="384" spans="4:5">
      <c r="D384"/>
      <c r="E384"/>
    </row>
    <row r="385" spans="4:5">
      <c r="D385"/>
      <c r="E385"/>
    </row>
    <row r="386" spans="4:5">
      <c r="D386"/>
      <c r="E386"/>
    </row>
    <row r="387" spans="4:5">
      <c r="D387"/>
      <c r="E387"/>
    </row>
    <row r="388" spans="4:5">
      <c r="D388"/>
      <c r="E388"/>
    </row>
    <row r="389" spans="4:5">
      <c r="D389"/>
      <c r="E389"/>
    </row>
    <row r="390" spans="4:5">
      <c r="D390"/>
      <c r="E390"/>
    </row>
    <row r="391" spans="4:5">
      <c r="D391"/>
      <c r="E391"/>
    </row>
    <row r="392" spans="4:5">
      <c r="D392"/>
      <c r="E392"/>
    </row>
    <row r="393" spans="4:5">
      <c r="D393"/>
      <c r="E393"/>
    </row>
    <row r="394" spans="4:5">
      <c r="D394"/>
      <c r="E394"/>
    </row>
    <row r="395" spans="4:5">
      <c r="D395"/>
      <c r="E395"/>
    </row>
    <row r="396" spans="4:5">
      <c r="D396"/>
      <c r="E396"/>
    </row>
    <row r="397" spans="4:5">
      <c r="D397"/>
      <c r="E397"/>
    </row>
    <row r="398" spans="4:5">
      <c r="D398"/>
      <c r="E398"/>
    </row>
    <row r="399" spans="4:5">
      <c r="D399"/>
      <c r="E399"/>
    </row>
    <row r="400" spans="4:5">
      <c r="D400"/>
      <c r="E400"/>
    </row>
    <row r="401" spans="4:5">
      <c r="D401"/>
      <c r="E401"/>
    </row>
    <row r="402" spans="4:5">
      <c r="D402"/>
      <c r="E402"/>
    </row>
    <row r="403" spans="4:5">
      <c r="D403"/>
      <c r="E403"/>
    </row>
    <row r="404" spans="4:5">
      <c r="D404"/>
      <c r="E404"/>
    </row>
    <row r="405" spans="4:5">
      <c r="D405"/>
      <c r="E405"/>
    </row>
    <row r="406" spans="4:5">
      <c r="D406"/>
      <c r="E406"/>
    </row>
    <row r="407" spans="4:5">
      <c r="D407"/>
      <c r="E407"/>
    </row>
    <row r="408" spans="4:5">
      <c r="D408"/>
      <c r="E408"/>
    </row>
    <row r="409" spans="4:5">
      <c r="D409"/>
      <c r="E409"/>
    </row>
    <row r="410" spans="4:5">
      <c r="D410"/>
      <c r="E410"/>
    </row>
    <row r="411" spans="4:5">
      <c r="D411"/>
      <c r="E411"/>
    </row>
    <row r="412" spans="4:5">
      <c r="D412"/>
      <c r="E412"/>
    </row>
    <row r="413" spans="4:5">
      <c r="D413"/>
      <c r="E413"/>
    </row>
    <row r="414" spans="4:5">
      <c r="D414"/>
      <c r="E414"/>
    </row>
    <row r="415" spans="4:5">
      <c r="D415"/>
      <c r="E415"/>
    </row>
    <row r="416" spans="4:5">
      <c r="D416"/>
      <c r="E416"/>
    </row>
    <row r="417" spans="4:5">
      <c r="D417"/>
      <c r="E417"/>
    </row>
    <row r="418" spans="4:5">
      <c r="D418"/>
      <c r="E418"/>
    </row>
    <row r="419" spans="4:5">
      <c r="D419"/>
      <c r="E419"/>
    </row>
    <row r="420" spans="4:5">
      <c r="D420"/>
      <c r="E420"/>
    </row>
    <row r="421" spans="4:5">
      <c r="D421"/>
      <c r="E421"/>
    </row>
    <row r="422" spans="4:5">
      <c r="D422"/>
      <c r="E422"/>
    </row>
    <row r="423" spans="4:5">
      <c r="D423"/>
      <c r="E423"/>
    </row>
    <row r="424" spans="4:5">
      <c r="D424"/>
      <c r="E424"/>
    </row>
    <row r="425" spans="4:5">
      <c r="D425"/>
      <c r="E425"/>
    </row>
    <row r="426" spans="4:5">
      <c r="D426"/>
      <c r="E426"/>
    </row>
    <row r="427" spans="4:5">
      <c r="D427"/>
      <c r="E427"/>
    </row>
    <row r="428" spans="4:5">
      <c r="D428"/>
      <c r="E428"/>
    </row>
    <row r="429" spans="4:5">
      <c r="D429"/>
      <c r="E429"/>
    </row>
    <row r="430" spans="4:5">
      <c r="D430"/>
      <c r="E430"/>
    </row>
    <row r="431" spans="4:5">
      <c r="D431"/>
      <c r="E431"/>
    </row>
    <row r="432" spans="4:5">
      <c r="D432"/>
      <c r="E432"/>
    </row>
    <row r="433" spans="4:5">
      <c r="D433"/>
      <c r="E433"/>
    </row>
    <row r="434" spans="4:5">
      <c r="D434"/>
      <c r="E434"/>
    </row>
    <row r="435" spans="4:5">
      <c r="D435"/>
      <c r="E435"/>
    </row>
    <row r="436" spans="4:5">
      <c r="D436"/>
      <c r="E436"/>
    </row>
    <row r="437" spans="4:5">
      <c r="D437"/>
      <c r="E437"/>
    </row>
    <row r="438" spans="4:5">
      <c r="D438"/>
      <c r="E438"/>
    </row>
    <row r="439" spans="4:5">
      <c r="D439"/>
      <c r="E439"/>
    </row>
    <row r="440" spans="4:5">
      <c r="D440"/>
      <c r="E440"/>
    </row>
    <row r="441" spans="4:5">
      <c r="D441"/>
      <c r="E441"/>
    </row>
    <row r="442" spans="4:5">
      <c r="D442"/>
      <c r="E442"/>
    </row>
    <row r="443" spans="4:5">
      <c r="D443"/>
      <c r="E443"/>
    </row>
    <row r="444" spans="4:5">
      <c r="D444"/>
      <c r="E444"/>
    </row>
    <row r="445" spans="4:5">
      <c r="D445"/>
      <c r="E445"/>
    </row>
    <row r="446" spans="4:5">
      <c r="D446"/>
      <c r="E446"/>
    </row>
    <row r="447" spans="4:5">
      <c r="D447"/>
      <c r="E447"/>
    </row>
    <row r="448" spans="4:5">
      <c r="D448"/>
      <c r="E448"/>
    </row>
    <row r="449" spans="4:5">
      <c r="D449"/>
      <c r="E449"/>
    </row>
    <row r="450" spans="4:5">
      <c r="D450"/>
      <c r="E450"/>
    </row>
    <row r="451" spans="4:5">
      <c r="D451"/>
      <c r="E451"/>
    </row>
    <row r="452" spans="4:5">
      <c r="D452"/>
      <c r="E452"/>
    </row>
    <row r="453" spans="4:5">
      <c r="D453"/>
      <c r="E453"/>
    </row>
    <row r="454" spans="4:5">
      <c r="D454"/>
      <c r="E454"/>
    </row>
    <row r="455" spans="4:5">
      <c r="D455"/>
      <c r="E455"/>
    </row>
    <row r="456" spans="4:5">
      <c r="D456"/>
      <c r="E456"/>
    </row>
    <row r="457" spans="4:5">
      <c r="D457"/>
      <c r="E457"/>
    </row>
    <row r="458" spans="4:5">
      <c r="D458"/>
      <c r="E458"/>
    </row>
    <row r="459" spans="4:5">
      <c r="D459"/>
      <c r="E459"/>
    </row>
    <row r="460" spans="4:5">
      <c r="D460"/>
      <c r="E460"/>
    </row>
    <row r="461" spans="4:5">
      <c r="D461"/>
      <c r="E461"/>
    </row>
    <row r="462" spans="4:5">
      <c r="D462"/>
      <c r="E462"/>
    </row>
    <row r="463" spans="4:5">
      <c r="D463"/>
      <c r="E463"/>
    </row>
    <row r="464" spans="4:5">
      <c r="D464"/>
      <c r="E464"/>
    </row>
    <row r="465" spans="4:5">
      <c r="D465"/>
      <c r="E465"/>
    </row>
    <row r="466" spans="4:5">
      <c r="D466"/>
      <c r="E466"/>
    </row>
    <row r="467" spans="4:5">
      <c r="D467"/>
      <c r="E467"/>
    </row>
    <row r="468" spans="4:5">
      <c r="D468"/>
      <c r="E468"/>
    </row>
    <row r="469" spans="4:5">
      <c r="D469"/>
      <c r="E469"/>
    </row>
    <row r="470" spans="4:5">
      <c r="D470"/>
      <c r="E470"/>
    </row>
    <row r="471" spans="4:5">
      <c r="D471"/>
      <c r="E471"/>
    </row>
    <row r="472" spans="4:5">
      <c r="D472"/>
      <c r="E472"/>
    </row>
    <row r="473" spans="4:5">
      <c r="D473"/>
      <c r="E473"/>
    </row>
    <row r="474" spans="4:5">
      <c r="D474"/>
      <c r="E474"/>
    </row>
    <row r="475" spans="4:5">
      <c r="D475"/>
      <c r="E475"/>
    </row>
    <row r="476" spans="4:5">
      <c r="D476"/>
      <c r="E476"/>
    </row>
    <row r="477" spans="4:5">
      <c r="D477"/>
      <c r="E477"/>
    </row>
    <row r="478" spans="4:5">
      <c r="D478"/>
      <c r="E478"/>
    </row>
    <row r="479" spans="4:5">
      <c r="D479"/>
      <c r="E479"/>
    </row>
    <row r="480" spans="4:5">
      <c r="D480"/>
      <c r="E480"/>
    </row>
    <row r="481" spans="4:5">
      <c r="D481"/>
      <c r="E481"/>
    </row>
    <row r="482" spans="4:5">
      <c r="D482"/>
      <c r="E482"/>
    </row>
    <row r="483" spans="4:5">
      <c r="D483"/>
      <c r="E483"/>
    </row>
    <row r="484" spans="4:5">
      <c r="D484"/>
      <c r="E484"/>
    </row>
    <row r="485" spans="4:5">
      <c r="D485"/>
      <c r="E485"/>
    </row>
    <row r="486" spans="4:5">
      <c r="D486"/>
      <c r="E486"/>
    </row>
    <row r="487" spans="4:5">
      <c r="D487"/>
      <c r="E487"/>
    </row>
    <row r="488" spans="4:5">
      <c r="D488"/>
      <c r="E488"/>
    </row>
    <row r="489" spans="4:5">
      <c r="D489"/>
      <c r="E489"/>
    </row>
    <row r="490" spans="4:5">
      <c r="D490"/>
      <c r="E490"/>
    </row>
    <row r="491" spans="4:5">
      <c r="D491"/>
      <c r="E491"/>
    </row>
    <row r="492" spans="4:5">
      <c r="D492"/>
      <c r="E492"/>
    </row>
    <row r="493" spans="4:5">
      <c r="D493"/>
      <c r="E493"/>
    </row>
    <row r="494" spans="4:5">
      <c r="D494"/>
      <c r="E494"/>
    </row>
    <row r="495" spans="4:5">
      <c r="D495"/>
      <c r="E495"/>
    </row>
    <row r="496" spans="4:5">
      <c r="D496"/>
      <c r="E496"/>
    </row>
    <row r="497" spans="4:5">
      <c r="D497"/>
      <c r="E497"/>
    </row>
    <row r="498" spans="4:5">
      <c r="D498"/>
      <c r="E498"/>
    </row>
    <row r="499" spans="4:5">
      <c r="D499"/>
      <c r="E499"/>
    </row>
    <row r="500" spans="4:5">
      <c r="D500"/>
      <c r="E500"/>
    </row>
    <row r="501" spans="4:5">
      <c r="D501"/>
      <c r="E501"/>
    </row>
    <row r="502" spans="4:5">
      <c r="D502"/>
      <c r="E502"/>
    </row>
    <row r="503" spans="4:5">
      <c r="D503"/>
      <c r="E503"/>
    </row>
    <row r="504" spans="4:5">
      <c r="D504"/>
      <c r="E504"/>
    </row>
    <row r="505" spans="4:5">
      <c r="D505"/>
      <c r="E505"/>
    </row>
    <row r="506" spans="4:5">
      <c r="D506"/>
      <c r="E506"/>
    </row>
    <row r="507" spans="4:5">
      <c r="D507"/>
      <c r="E507"/>
    </row>
    <row r="508" spans="4:5">
      <c r="D508"/>
      <c r="E508"/>
    </row>
    <row r="509" spans="4:5">
      <c r="D509"/>
      <c r="E509"/>
    </row>
    <row r="510" spans="4:5">
      <c r="D510"/>
      <c r="E510"/>
    </row>
    <row r="511" spans="4:5">
      <c r="D511"/>
      <c r="E511"/>
    </row>
    <row r="512" spans="4:5">
      <c r="D512"/>
      <c r="E512"/>
    </row>
    <row r="513" spans="4:5">
      <c r="D513"/>
      <c r="E513"/>
    </row>
    <row r="514" spans="4:5">
      <c r="D514"/>
      <c r="E514"/>
    </row>
    <row r="515" spans="4:5">
      <c r="D515"/>
      <c r="E515"/>
    </row>
    <row r="516" spans="4:5">
      <c r="D516"/>
      <c r="E516"/>
    </row>
    <row r="517" spans="4:5">
      <c r="D517"/>
      <c r="E517"/>
    </row>
    <row r="518" spans="4:5">
      <c r="D518"/>
      <c r="E518"/>
    </row>
    <row r="519" spans="4:5">
      <c r="D519"/>
      <c r="E519"/>
    </row>
    <row r="520" spans="4:5">
      <c r="D520"/>
      <c r="E520"/>
    </row>
    <row r="521" spans="4:5">
      <c r="D521"/>
      <c r="E521"/>
    </row>
    <row r="522" spans="4:5">
      <c r="D522"/>
      <c r="E522"/>
    </row>
    <row r="523" spans="4:5">
      <c r="D523"/>
      <c r="E523"/>
    </row>
    <row r="524" spans="4:5">
      <c r="D524"/>
      <c r="E524"/>
    </row>
    <row r="525" spans="4:5">
      <c r="D525"/>
      <c r="E525"/>
    </row>
    <row r="526" spans="4:5">
      <c r="D526"/>
      <c r="E526"/>
    </row>
    <row r="527" spans="4:5">
      <c r="D527"/>
      <c r="E527"/>
    </row>
    <row r="528" spans="4:5">
      <c r="D528"/>
      <c r="E528"/>
    </row>
    <row r="529" spans="4:5">
      <c r="D529"/>
      <c r="E529"/>
    </row>
    <row r="530" spans="4:5">
      <c r="D530"/>
      <c r="E530"/>
    </row>
    <row r="531" spans="4:5">
      <c r="D531"/>
      <c r="E531"/>
    </row>
    <row r="532" spans="4:5">
      <c r="D532"/>
      <c r="E532"/>
    </row>
    <row r="533" spans="4:5">
      <c r="D533"/>
      <c r="E533"/>
    </row>
    <row r="534" spans="4:5">
      <c r="D534"/>
      <c r="E534"/>
    </row>
    <row r="535" spans="4:5">
      <c r="D535"/>
      <c r="E535"/>
    </row>
    <row r="536" spans="4:5">
      <c r="D536"/>
      <c r="E536"/>
    </row>
    <row r="537" spans="4:5">
      <c r="D537"/>
      <c r="E537"/>
    </row>
    <row r="538" spans="4:5">
      <c r="D538"/>
      <c r="E538"/>
    </row>
    <row r="539" spans="4:5">
      <c r="D539"/>
      <c r="E539"/>
    </row>
    <row r="540" spans="4:5">
      <c r="D540"/>
      <c r="E540"/>
    </row>
    <row r="541" spans="4:5">
      <c r="D541"/>
      <c r="E541"/>
    </row>
    <row r="542" spans="4:5">
      <c r="D542"/>
      <c r="E542"/>
    </row>
    <row r="543" spans="4:5">
      <c r="D543"/>
      <c r="E543"/>
    </row>
    <row r="544" spans="4:5">
      <c r="D544"/>
      <c r="E544"/>
    </row>
    <row r="545" spans="4:5">
      <c r="D545"/>
      <c r="E545"/>
    </row>
    <row r="546" spans="4:5">
      <c r="D546"/>
      <c r="E546"/>
    </row>
    <row r="547" spans="4:5">
      <c r="D547"/>
      <c r="E547"/>
    </row>
    <row r="548" spans="4:5">
      <c r="D548"/>
      <c r="E548"/>
    </row>
    <row r="549" spans="4:5">
      <c r="D549"/>
      <c r="E549"/>
    </row>
    <row r="550" spans="4:5">
      <c r="D550"/>
      <c r="E550"/>
    </row>
    <row r="551" spans="4:5">
      <c r="D551"/>
      <c r="E551"/>
    </row>
    <row r="552" spans="4:5">
      <c r="D552"/>
      <c r="E552"/>
    </row>
    <row r="553" spans="4:5">
      <c r="D553"/>
      <c r="E553"/>
    </row>
    <row r="554" spans="4:5">
      <c r="D554"/>
      <c r="E554"/>
    </row>
    <row r="555" spans="4:5">
      <c r="D555"/>
      <c r="E555"/>
    </row>
    <row r="556" spans="4:5">
      <c r="D556"/>
      <c r="E556"/>
    </row>
    <row r="557" spans="4:5">
      <c r="D557"/>
      <c r="E557"/>
    </row>
    <row r="558" spans="4:5">
      <c r="D558"/>
      <c r="E558"/>
    </row>
    <row r="559" spans="4:5">
      <c r="D559"/>
      <c r="E559"/>
    </row>
    <row r="560" spans="4:5">
      <c r="D560"/>
      <c r="E560"/>
    </row>
    <row r="561" spans="4:5">
      <c r="D561"/>
      <c r="E561"/>
    </row>
    <row r="562" spans="4:5">
      <c r="D562"/>
      <c r="E562"/>
    </row>
    <row r="563" spans="4:5">
      <c r="D563"/>
      <c r="E563"/>
    </row>
    <row r="564" spans="4:5">
      <c r="D564"/>
      <c r="E564"/>
    </row>
    <row r="565" spans="4:5">
      <c r="D565"/>
      <c r="E565"/>
    </row>
    <row r="566" spans="4:5">
      <c r="D566"/>
      <c r="E566"/>
    </row>
    <row r="567" spans="4:5">
      <c r="D567"/>
      <c r="E567"/>
    </row>
    <row r="568" spans="4:5">
      <c r="D568"/>
      <c r="E568"/>
    </row>
    <row r="569" spans="4:5">
      <c r="D569"/>
      <c r="E569"/>
    </row>
    <row r="570" spans="4:5">
      <c r="D570"/>
      <c r="E570"/>
    </row>
    <row r="571" spans="4:5">
      <c r="D571"/>
      <c r="E571"/>
    </row>
    <row r="572" spans="4:5">
      <c r="D572"/>
      <c r="E572"/>
    </row>
    <row r="573" spans="4:5">
      <c r="D573"/>
      <c r="E573"/>
    </row>
    <row r="574" spans="4:5">
      <c r="D574"/>
      <c r="E574"/>
    </row>
    <row r="575" spans="4:5">
      <c r="D575"/>
      <c r="E575"/>
    </row>
    <row r="576" spans="4:5">
      <c r="D576"/>
      <c r="E576"/>
    </row>
    <row r="577" spans="4:5">
      <c r="D577"/>
      <c r="E577"/>
    </row>
    <row r="578" spans="4:5">
      <c r="D578"/>
      <c r="E578"/>
    </row>
    <row r="579" spans="4:5">
      <c r="D579"/>
      <c r="E579"/>
    </row>
    <row r="580" spans="4:5">
      <c r="D580"/>
      <c r="E580"/>
    </row>
    <row r="581" spans="4:5">
      <c r="D581"/>
      <c r="E581"/>
    </row>
    <row r="582" spans="4:5">
      <c r="D582"/>
      <c r="E582"/>
    </row>
    <row r="583" spans="4:5">
      <c r="D583"/>
      <c r="E583"/>
    </row>
    <row r="584" spans="4:5">
      <c r="D584"/>
      <c r="E584"/>
    </row>
    <row r="585" spans="4:5">
      <c r="D585"/>
      <c r="E585"/>
    </row>
    <row r="586" spans="4:5">
      <c r="D586"/>
      <c r="E586"/>
    </row>
    <row r="587" spans="4:5">
      <c r="D587"/>
      <c r="E587"/>
    </row>
    <row r="588" spans="4:5">
      <c r="D588"/>
      <c r="E588"/>
    </row>
    <row r="589" spans="4:5">
      <c r="D589"/>
      <c r="E589"/>
    </row>
    <row r="590" spans="4:5">
      <c r="D590"/>
      <c r="E590"/>
    </row>
    <row r="591" spans="4:5">
      <c r="D591"/>
      <c r="E591"/>
    </row>
    <row r="592" spans="4:5">
      <c r="D592"/>
      <c r="E592"/>
    </row>
    <row r="593" spans="4:5">
      <c r="D593"/>
      <c r="E593"/>
    </row>
    <row r="594" spans="4:5">
      <c r="D594"/>
      <c r="E594"/>
    </row>
    <row r="595" spans="4:5">
      <c r="D595"/>
      <c r="E595"/>
    </row>
    <row r="596" spans="4:5">
      <c r="D596"/>
      <c r="E596"/>
    </row>
    <row r="597" spans="4:5">
      <c r="D597"/>
      <c r="E597"/>
    </row>
    <row r="598" spans="4:5">
      <c r="D598"/>
      <c r="E598"/>
    </row>
    <row r="599" spans="4:5">
      <c r="D599"/>
      <c r="E599"/>
    </row>
    <row r="600" spans="4:5">
      <c r="D600"/>
      <c r="E600"/>
    </row>
    <row r="601" spans="4:5">
      <c r="D601"/>
      <c r="E601"/>
    </row>
    <row r="602" spans="4:5">
      <c r="D602"/>
      <c r="E602"/>
    </row>
    <row r="603" spans="4:5">
      <c r="D603"/>
      <c r="E603"/>
    </row>
    <row r="604" spans="4:5">
      <c r="D604"/>
      <c r="E604"/>
    </row>
    <row r="605" spans="4:5">
      <c r="D605"/>
      <c r="E605"/>
    </row>
    <row r="606" spans="4:5">
      <c r="D606"/>
      <c r="E606"/>
    </row>
    <row r="607" spans="4:5">
      <c r="D607"/>
      <c r="E607"/>
    </row>
    <row r="608" spans="4:5">
      <c r="D608"/>
      <c r="E608"/>
    </row>
    <row r="609" spans="4:5">
      <c r="D609"/>
      <c r="E609"/>
    </row>
    <row r="610" spans="4:5">
      <c r="D610"/>
      <c r="E610"/>
    </row>
    <row r="611" spans="4:5">
      <c r="D611"/>
      <c r="E611"/>
    </row>
    <row r="612" spans="4:5">
      <c r="D612"/>
      <c r="E612"/>
    </row>
    <row r="613" spans="4:5">
      <c r="D613"/>
      <c r="E613"/>
    </row>
    <row r="614" spans="4:5">
      <c r="D614"/>
      <c r="E614"/>
    </row>
    <row r="615" spans="4:5">
      <c r="D615"/>
      <c r="E615"/>
    </row>
    <row r="616" spans="4:5">
      <c r="D616"/>
      <c r="E616"/>
    </row>
    <row r="617" spans="4:5">
      <c r="D617"/>
      <c r="E617"/>
    </row>
    <row r="618" spans="4:5">
      <c r="D618"/>
      <c r="E618"/>
    </row>
    <row r="619" spans="4:5">
      <c r="D619"/>
      <c r="E619"/>
    </row>
    <row r="620" spans="4:5">
      <c r="D620"/>
      <c r="E620"/>
    </row>
    <row r="621" spans="4:5">
      <c r="D621"/>
      <c r="E621"/>
    </row>
    <row r="622" spans="4:5">
      <c r="D622"/>
      <c r="E622"/>
    </row>
    <row r="623" spans="4:5">
      <c r="D623"/>
      <c r="E623"/>
    </row>
    <row r="624" spans="4:5">
      <c r="D624"/>
      <c r="E624"/>
    </row>
    <row r="625" spans="4:5">
      <c r="D625"/>
      <c r="E625"/>
    </row>
    <row r="626" spans="4:5">
      <c r="D626"/>
      <c r="E626"/>
    </row>
    <row r="627" spans="4:5">
      <c r="D627"/>
      <c r="E627"/>
    </row>
    <row r="628" spans="4:5">
      <c r="D628"/>
      <c r="E628"/>
    </row>
    <row r="629" spans="4:5">
      <c r="D629"/>
      <c r="E629"/>
    </row>
    <row r="630" spans="4:5">
      <c r="D630"/>
      <c r="E630"/>
    </row>
    <row r="631" spans="4:5">
      <c r="D631"/>
      <c r="E631"/>
    </row>
    <row r="632" spans="4:5">
      <c r="D632"/>
      <c r="E632"/>
    </row>
    <row r="633" spans="4:5">
      <c r="D633"/>
      <c r="E633"/>
    </row>
    <row r="634" spans="4:5">
      <c r="D634"/>
      <c r="E634"/>
    </row>
    <row r="635" spans="4:5">
      <c r="D635"/>
      <c r="E635"/>
    </row>
    <row r="636" spans="4:5">
      <c r="D636"/>
      <c r="E636"/>
    </row>
    <row r="637" spans="4:5">
      <c r="D637"/>
      <c r="E637"/>
    </row>
    <row r="638" spans="4:5">
      <c r="D638"/>
      <c r="E638"/>
    </row>
    <row r="639" spans="4:5">
      <c r="D639"/>
      <c r="E639"/>
    </row>
    <row r="640" spans="4:5">
      <c r="D640"/>
      <c r="E640"/>
    </row>
    <row r="641" spans="4:5">
      <c r="D641"/>
      <c r="E641"/>
    </row>
    <row r="642" spans="4:5">
      <c r="D642"/>
      <c r="E642"/>
    </row>
    <row r="643" spans="4:5">
      <c r="D643"/>
      <c r="E643"/>
    </row>
    <row r="644" spans="4:5">
      <c r="D644"/>
      <c r="E644"/>
    </row>
    <row r="645" spans="4:5">
      <c r="D645"/>
      <c r="E645"/>
    </row>
    <row r="646" spans="4:5">
      <c r="D646"/>
      <c r="E646"/>
    </row>
    <row r="647" spans="4:5">
      <c r="D647"/>
      <c r="E647"/>
    </row>
    <row r="648" spans="4:5">
      <c r="D648"/>
      <c r="E648"/>
    </row>
    <row r="649" spans="4:5">
      <c r="D649"/>
      <c r="E649"/>
    </row>
    <row r="650" spans="4:5">
      <c r="D650"/>
      <c r="E650"/>
    </row>
    <row r="651" spans="4:5">
      <c r="D651"/>
      <c r="E651"/>
    </row>
    <row r="652" spans="4:5">
      <c r="D652"/>
      <c r="E652"/>
    </row>
    <row r="653" spans="4:5">
      <c r="D653"/>
      <c r="E653"/>
    </row>
    <row r="654" spans="4:5">
      <c r="D654"/>
      <c r="E654"/>
    </row>
    <row r="655" spans="4:5">
      <c r="D655"/>
      <c r="E655"/>
    </row>
    <row r="656" spans="4:5">
      <c r="D656"/>
      <c r="E656"/>
    </row>
    <row r="657" spans="4:5">
      <c r="D657"/>
      <c r="E657"/>
    </row>
    <row r="658" spans="4:5">
      <c r="D658"/>
      <c r="E658"/>
    </row>
    <row r="659" spans="4:5">
      <c r="D659"/>
      <c r="E659"/>
    </row>
    <row r="660" spans="4:5">
      <c r="D660"/>
      <c r="E660"/>
    </row>
    <row r="661" spans="4:5">
      <c r="D661"/>
      <c r="E661"/>
    </row>
    <row r="662" spans="4:5">
      <c r="D662"/>
      <c r="E662"/>
    </row>
    <row r="663" spans="4:5">
      <c r="D663"/>
      <c r="E663"/>
    </row>
    <row r="664" spans="4:5">
      <c r="D664"/>
      <c r="E664"/>
    </row>
    <row r="665" spans="4:5">
      <c r="D665"/>
      <c r="E665"/>
    </row>
    <row r="666" spans="4:5">
      <c r="D666"/>
      <c r="E666"/>
    </row>
    <row r="667" spans="4:5">
      <c r="D667"/>
      <c r="E667"/>
    </row>
    <row r="668" spans="4:5">
      <c r="D668"/>
      <c r="E668"/>
    </row>
    <row r="669" spans="4:5">
      <c r="D669"/>
      <c r="E669"/>
    </row>
    <row r="670" spans="4:5">
      <c r="D670"/>
      <c r="E670"/>
    </row>
    <row r="671" spans="4:5">
      <c r="D671"/>
      <c r="E671"/>
    </row>
    <row r="672" spans="4:5">
      <c r="D672"/>
      <c r="E672"/>
    </row>
    <row r="673" spans="4:5">
      <c r="D673"/>
      <c r="E673"/>
    </row>
    <row r="674" spans="4:5">
      <c r="D674"/>
      <c r="E674"/>
    </row>
    <row r="675" spans="4:5">
      <c r="D675"/>
      <c r="E675"/>
    </row>
    <row r="676" spans="4:5">
      <c r="D676"/>
      <c r="E676"/>
    </row>
    <row r="677" spans="4:5">
      <c r="D677"/>
      <c r="E677"/>
    </row>
    <row r="678" spans="4:5">
      <c r="D678"/>
      <c r="E678"/>
    </row>
    <row r="679" spans="4:5">
      <c r="D679"/>
      <c r="E679"/>
    </row>
    <row r="680" spans="4:5">
      <c r="D680"/>
      <c r="E680"/>
    </row>
    <row r="681" spans="4:5">
      <c r="D681"/>
      <c r="E681"/>
    </row>
    <row r="682" spans="4:5">
      <c r="D682"/>
      <c r="E682"/>
    </row>
    <row r="683" spans="4:5">
      <c r="D683"/>
      <c r="E683"/>
    </row>
    <row r="684" spans="4:5">
      <c r="D684"/>
      <c r="E684"/>
    </row>
    <row r="685" spans="4:5">
      <c r="D685"/>
      <c r="E685"/>
    </row>
    <row r="686" spans="4:5">
      <c r="D686"/>
      <c r="E686"/>
    </row>
    <row r="687" spans="4:5">
      <c r="D687"/>
      <c r="E687"/>
    </row>
    <row r="688" spans="4:5">
      <c r="D688"/>
      <c r="E688"/>
    </row>
    <row r="689" spans="4:5">
      <c r="D689"/>
      <c r="E689"/>
    </row>
    <row r="690" spans="4:5">
      <c r="D690"/>
      <c r="E690"/>
    </row>
    <row r="691" spans="4:5">
      <c r="D691"/>
      <c r="E691"/>
    </row>
    <row r="692" spans="4:5">
      <c r="D692"/>
      <c r="E692"/>
    </row>
    <row r="693" spans="4:5">
      <c r="D693"/>
      <c r="E693"/>
    </row>
    <row r="694" spans="4:5">
      <c r="D694"/>
      <c r="E694"/>
    </row>
    <row r="695" spans="4:5">
      <c r="D695"/>
      <c r="E695"/>
    </row>
    <row r="696" spans="4:5">
      <c r="D696"/>
      <c r="E696"/>
    </row>
    <row r="697" spans="4:5">
      <c r="D697"/>
      <c r="E697"/>
    </row>
    <row r="698" spans="4:5">
      <c r="D698"/>
      <c r="E698"/>
    </row>
    <row r="699" spans="4:5">
      <c r="D699"/>
      <c r="E699"/>
    </row>
    <row r="700" spans="4:5">
      <c r="D700"/>
      <c r="E700"/>
    </row>
    <row r="701" spans="4:5">
      <c r="D701"/>
      <c r="E701"/>
    </row>
    <row r="702" spans="4:5">
      <c r="D702"/>
      <c r="E702"/>
    </row>
    <row r="703" spans="4:5">
      <c r="D703"/>
      <c r="E703"/>
    </row>
    <row r="704" spans="4:5">
      <c r="D704"/>
      <c r="E704"/>
    </row>
    <row r="705" spans="4:5">
      <c r="D705"/>
      <c r="E705"/>
    </row>
    <row r="706" spans="4:5">
      <c r="D706"/>
      <c r="E706"/>
    </row>
    <row r="707" spans="4:5">
      <c r="D707"/>
      <c r="E707"/>
    </row>
    <row r="708" spans="4:5">
      <c r="D708"/>
      <c r="E708"/>
    </row>
    <row r="709" spans="4:5">
      <c r="D709"/>
      <c r="E709"/>
    </row>
    <row r="710" spans="4:5">
      <c r="D710"/>
      <c r="E710"/>
    </row>
    <row r="711" spans="4:5">
      <c r="D711"/>
      <c r="E711"/>
    </row>
    <row r="712" spans="4:5">
      <c r="D712"/>
      <c r="E712"/>
    </row>
    <row r="713" spans="4:5">
      <c r="D713"/>
      <c r="E713"/>
    </row>
    <row r="714" spans="4:5">
      <c r="D714"/>
      <c r="E714"/>
    </row>
    <row r="715" spans="4:5">
      <c r="D715"/>
      <c r="E715"/>
    </row>
    <row r="716" spans="4:5">
      <c r="D716"/>
      <c r="E716"/>
    </row>
    <row r="717" spans="4:5">
      <c r="D717"/>
      <c r="E717"/>
    </row>
    <row r="718" spans="4:5">
      <c r="D718"/>
      <c r="E718"/>
    </row>
    <row r="719" spans="4:5">
      <c r="D719"/>
      <c r="E719"/>
    </row>
    <row r="720" spans="4:5">
      <c r="D720"/>
      <c r="E720"/>
    </row>
    <row r="721" spans="4:5">
      <c r="D721"/>
      <c r="E721"/>
    </row>
    <row r="722" spans="4:5">
      <c r="D722"/>
      <c r="E722"/>
    </row>
    <row r="723" spans="4:5">
      <c r="D723"/>
      <c r="E723"/>
    </row>
    <row r="724" spans="4:5">
      <c r="D724"/>
      <c r="E724"/>
    </row>
    <row r="725" spans="4:5">
      <c r="D725"/>
      <c r="E725"/>
    </row>
    <row r="726" spans="4:5">
      <c r="D726"/>
      <c r="E726"/>
    </row>
    <row r="727" spans="4:5">
      <c r="D727"/>
      <c r="E727"/>
    </row>
    <row r="728" spans="4:5">
      <c r="D728"/>
      <c r="E728"/>
    </row>
    <row r="729" spans="4:5">
      <c r="D729"/>
      <c r="E729"/>
    </row>
    <row r="730" spans="4:5">
      <c r="D730"/>
      <c r="E730"/>
    </row>
    <row r="731" spans="4:5">
      <c r="D731"/>
      <c r="E731"/>
    </row>
    <row r="732" spans="4:5">
      <c r="D732"/>
      <c r="E732"/>
    </row>
    <row r="733" spans="4:5">
      <c r="D733"/>
      <c r="E733"/>
    </row>
    <row r="734" spans="4:5">
      <c r="D734"/>
      <c r="E734"/>
    </row>
    <row r="735" spans="4:5">
      <c r="D735"/>
      <c r="E735"/>
    </row>
    <row r="736" spans="4:5">
      <c r="D736"/>
      <c r="E736"/>
    </row>
    <row r="737" spans="4:5">
      <c r="D737"/>
      <c r="E737"/>
    </row>
    <row r="738" spans="4:5">
      <c r="D738"/>
      <c r="E738"/>
    </row>
    <row r="739" spans="4:5">
      <c r="D739"/>
      <c r="E739"/>
    </row>
    <row r="740" spans="4:5">
      <c r="D740"/>
      <c r="E740"/>
    </row>
    <row r="741" spans="4:5">
      <c r="D741"/>
      <c r="E741"/>
    </row>
    <row r="742" spans="4:5">
      <c r="D742"/>
      <c r="E742"/>
    </row>
    <row r="743" spans="4:5">
      <c r="D743"/>
      <c r="E743"/>
    </row>
    <row r="744" spans="4:5">
      <c r="D744"/>
      <c r="E744"/>
    </row>
    <row r="745" spans="4:5">
      <c r="D745"/>
      <c r="E745"/>
    </row>
    <row r="746" spans="4:5">
      <c r="D746"/>
      <c r="E746"/>
    </row>
    <row r="747" spans="4:5">
      <c r="D747"/>
      <c r="E747"/>
    </row>
    <row r="748" spans="4:5">
      <c r="D748"/>
      <c r="E748"/>
    </row>
    <row r="749" spans="4:5">
      <c r="D749"/>
      <c r="E749"/>
    </row>
    <row r="750" spans="4:5">
      <c r="D750"/>
      <c r="E750"/>
    </row>
    <row r="751" spans="4:5">
      <c r="D751"/>
      <c r="E751"/>
    </row>
    <row r="752" spans="4:5">
      <c r="D752"/>
      <c r="E752"/>
    </row>
    <row r="753" spans="4:5">
      <c r="D753"/>
      <c r="E753"/>
    </row>
    <row r="754" spans="4:5">
      <c r="D754"/>
      <c r="E754"/>
    </row>
    <row r="755" spans="4:5">
      <c r="D755"/>
      <c r="E755"/>
    </row>
    <row r="756" spans="4:5">
      <c r="D756"/>
      <c r="E756"/>
    </row>
    <row r="757" spans="4:5">
      <c r="D757"/>
      <c r="E757"/>
    </row>
    <row r="758" spans="4:5">
      <c r="D758"/>
      <c r="E758"/>
    </row>
    <row r="759" spans="4:5">
      <c r="D759"/>
      <c r="E759"/>
    </row>
    <row r="760" spans="4:5">
      <c r="D760"/>
      <c r="E760"/>
    </row>
    <row r="761" spans="4:5">
      <c r="D761"/>
      <c r="E761"/>
    </row>
    <row r="762" spans="4:5">
      <c r="D762"/>
      <c r="E762"/>
    </row>
    <row r="763" spans="4:5">
      <c r="D763"/>
      <c r="E763"/>
    </row>
    <row r="764" spans="4:5">
      <c r="D764"/>
      <c r="E764"/>
    </row>
    <row r="765" spans="4:5">
      <c r="D765"/>
      <c r="E765"/>
    </row>
    <row r="766" spans="4:5">
      <c r="D766"/>
      <c r="E766"/>
    </row>
    <row r="767" spans="4:5">
      <c r="D767"/>
      <c r="E767"/>
    </row>
    <row r="768" spans="4:5">
      <c r="D768"/>
      <c r="E768"/>
    </row>
    <row r="769" spans="4:5">
      <c r="D769"/>
      <c r="E769"/>
    </row>
    <row r="770" spans="4:5">
      <c r="D770"/>
      <c r="E770"/>
    </row>
    <row r="771" spans="4:5">
      <c r="D771"/>
      <c r="E771"/>
    </row>
    <row r="772" spans="4:5">
      <c r="D772"/>
      <c r="E772"/>
    </row>
    <row r="773" spans="4:5">
      <c r="D773"/>
      <c r="E773"/>
    </row>
    <row r="774" spans="4:5">
      <c r="D774"/>
      <c r="E774"/>
    </row>
    <row r="775" spans="4:5">
      <c r="D775"/>
      <c r="E775"/>
    </row>
    <row r="776" spans="4:5">
      <c r="D776"/>
      <c r="E776"/>
    </row>
    <row r="777" spans="4:5">
      <c r="D777"/>
      <c r="E777"/>
    </row>
    <row r="778" spans="4:5">
      <c r="D778"/>
      <c r="E778"/>
    </row>
    <row r="779" spans="4:5">
      <c r="D779"/>
      <c r="E779"/>
    </row>
    <row r="780" spans="4:5">
      <c r="D780"/>
      <c r="E780"/>
    </row>
    <row r="781" spans="4:5">
      <c r="D781"/>
      <c r="E781"/>
    </row>
    <row r="782" spans="4:5">
      <c r="D782"/>
      <c r="E782"/>
    </row>
    <row r="783" spans="4:5">
      <c r="D783"/>
      <c r="E783"/>
    </row>
    <row r="784" spans="4:5">
      <c r="D784"/>
      <c r="E784"/>
    </row>
    <row r="785" spans="4:5">
      <c r="D785"/>
      <c r="E785"/>
    </row>
    <row r="786" spans="4:5">
      <c r="D786"/>
      <c r="E786"/>
    </row>
    <row r="787" spans="4:5">
      <c r="D787"/>
      <c r="E787"/>
    </row>
    <row r="788" spans="4:5">
      <c r="D788"/>
      <c r="E788"/>
    </row>
    <row r="789" spans="4:5">
      <c r="D789"/>
      <c r="E789"/>
    </row>
    <row r="790" spans="4:5">
      <c r="D790"/>
      <c r="E790"/>
    </row>
    <row r="791" spans="4:5">
      <c r="D791"/>
      <c r="E791"/>
    </row>
    <row r="792" spans="4:5">
      <c r="D792"/>
      <c r="E792"/>
    </row>
    <row r="793" spans="4:5">
      <c r="D793"/>
      <c r="E793"/>
    </row>
    <row r="794" spans="4:5">
      <c r="D794"/>
      <c r="E794"/>
    </row>
    <row r="795" spans="4:5">
      <c r="D795"/>
      <c r="E795"/>
    </row>
    <row r="796" spans="4:5">
      <c r="D796"/>
      <c r="E796"/>
    </row>
    <row r="797" spans="4:5">
      <c r="D797"/>
      <c r="E797"/>
    </row>
    <row r="798" spans="4:5">
      <c r="D798"/>
      <c r="E798"/>
    </row>
    <row r="799" spans="4:5">
      <c r="D799"/>
      <c r="E799"/>
    </row>
    <row r="800" spans="4:5">
      <c r="D800"/>
      <c r="E800"/>
    </row>
    <row r="801" spans="4:5">
      <c r="D801"/>
      <c r="E801"/>
    </row>
    <row r="802" spans="4:5">
      <c r="D802"/>
      <c r="E802"/>
    </row>
    <row r="803" spans="4:5">
      <c r="D803"/>
      <c r="E803"/>
    </row>
    <row r="804" spans="4:5">
      <c r="D804"/>
      <c r="E804"/>
    </row>
    <row r="805" spans="4:5">
      <c r="D805"/>
      <c r="E805"/>
    </row>
    <row r="806" spans="4:5">
      <c r="D806"/>
      <c r="E806"/>
    </row>
    <row r="807" spans="4:5">
      <c r="D807"/>
      <c r="E807"/>
    </row>
    <row r="808" spans="4:5">
      <c r="D808"/>
      <c r="E808"/>
    </row>
    <row r="809" spans="4:5">
      <c r="D809"/>
      <c r="E809"/>
    </row>
    <row r="810" spans="4:5">
      <c r="D810"/>
      <c r="E810"/>
    </row>
    <row r="811" spans="4:5">
      <c r="D811"/>
      <c r="E811"/>
    </row>
    <row r="812" spans="4:5">
      <c r="D812"/>
      <c r="E812"/>
    </row>
    <row r="813" spans="4:5">
      <c r="D813"/>
      <c r="E813"/>
    </row>
    <row r="814" spans="4:5">
      <c r="D814"/>
      <c r="E814"/>
    </row>
    <row r="815" spans="4:5">
      <c r="D815"/>
      <c r="E815"/>
    </row>
    <row r="816" spans="4:5">
      <c r="D816"/>
      <c r="E816"/>
    </row>
    <row r="817" spans="4:5">
      <c r="D817"/>
      <c r="E817"/>
    </row>
    <row r="818" spans="4:5">
      <c r="D818"/>
      <c r="E818"/>
    </row>
    <row r="819" spans="4:5">
      <c r="D819"/>
      <c r="E819"/>
    </row>
    <row r="820" spans="4:5">
      <c r="D820"/>
      <c r="E820"/>
    </row>
    <row r="821" spans="4:5">
      <c r="D821"/>
      <c r="E821"/>
    </row>
    <row r="822" spans="4:5">
      <c r="D822"/>
      <c r="E822"/>
    </row>
    <row r="823" spans="4:5">
      <c r="D823"/>
      <c r="E823"/>
    </row>
    <row r="824" spans="4:5">
      <c r="D824"/>
      <c r="E824"/>
    </row>
    <row r="825" spans="4:5">
      <c r="D825"/>
      <c r="E825"/>
    </row>
    <row r="826" spans="4:5">
      <c r="D826"/>
      <c r="E826"/>
    </row>
    <row r="827" spans="4:5">
      <c r="D827"/>
      <c r="E827"/>
    </row>
    <row r="828" spans="4:5">
      <c r="D828"/>
      <c r="E828"/>
    </row>
    <row r="829" spans="4:5">
      <c r="D829"/>
      <c r="E829"/>
    </row>
    <row r="830" spans="4:5">
      <c r="D830"/>
      <c r="E830"/>
    </row>
    <row r="831" spans="4:5">
      <c r="D831"/>
      <c r="E831"/>
    </row>
    <row r="832" spans="4:5">
      <c r="D832"/>
      <c r="E832"/>
    </row>
    <row r="833" spans="4:5">
      <c r="D833"/>
      <c r="E833"/>
    </row>
    <row r="834" spans="4:5">
      <c r="D834"/>
      <c r="E834"/>
    </row>
    <row r="835" spans="4:5">
      <c r="D835"/>
      <c r="E835"/>
    </row>
    <row r="836" spans="4:5">
      <c r="D836"/>
      <c r="E836"/>
    </row>
    <row r="837" spans="4:5">
      <c r="D837"/>
      <c r="E837"/>
    </row>
    <row r="838" spans="4:5">
      <c r="D838"/>
      <c r="E838"/>
    </row>
    <row r="839" spans="4:5">
      <c r="D839"/>
      <c r="E839"/>
    </row>
    <row r="840" spans="4:5">
      <c r="D840"/>
      <c r="E840"/>
    </row>
    <row r="841" spans="4:5">
      <c r="D841"/>
      <c r="E841"/>
    </row>
    <row r="842" spans="4:5">
      <c r="D842"/>
      <c r="E842"/>
    </row>
    <row r="843" spans="4:5">
      <c r="D843"/>
      <c r="E843"/>
    </row>
    <row r="844" spans="4:5">
      <c r="D844"/>
      <c r="E844"/>
    </row>
    <row r="845" spans="4:5">
      <c r="D845"/>
      <c r="E845"/>
    </row>
    <row r="846" spans="4:5">
      <c r="D846"/>
      <c r="E846"/>
    </row>
    <row r="847" spans="4:5">
      <c r="D847"/>
      <c r="E847"/>
    </row>
    <row r="848" spans="4:5">
      <c r="D848"/>
      <c r="E848"/>
    </row>
    <row r="849" spans="4:5">
      <c r="D849"/>
      <c r="E849"/>
    </row>
    <row r="850" spans="4:5">
      <c r="D850"/>
      <c r="E850"/>
    </row>
    <row r="851" spans="4:5">
      <c r="D851"/>
      <c r="E851"/>
    </row>
    <row r="852" spans="4:5">
      <c r="D852"/>
      <c r="E852"/>
    </row>
    <row r="853" spans="4:5">
      <c r="D853"/>
      <c r="E853"/>
    </row>
    <row r="854" spans="4:5">
      <c r="D854"/>
      <c r="E854"/>
    </row>
    <row r="855" spans="4:5">
      <c r="D855"/>
      <c r="E855"/>
    </row>
    <row r="856" spans="4:5">
      <c r="D856"/>
      <c r="E856"/>
    </row>
    <row r="857" spans="4:5">
      <c r="D857"/>
      <c r="E857"/>
    </row>
    <row r="858" spans="4:5">
      <c r="D858"/>
      <c r="E858"/>
    </row>
    <row r="859" spans="4:5">
      <c r="D859"/>
      <c r="E859"/>
    </row>
    <row r="860" spans="4:5">
      <c r="D860"/>
      <c r="E860"/>
    </row>
    <row r="861" spans="4:5">
      <c r="D861"/>
      <c r="E861"/>
    </row>
    <row r="862" spans="4:5">
      <c r="D862"/>
      <c r="E862"/>
    </row>
    <row r="863" spans="4:5">
      <c r="D863"/>
      <c r="E863"/>
    </row>
    <row r="864" spans="4:5">
      <c r="D864"/>
      <c r="E864"/>
    </row>
    <row r="865" spans="4:5">
      <c r="D865"/>
      <c r="E865"/>
    </row>
    <row r="866" spans="4:5">
      <c r="D866"/>
      <c r="E866"/>
    </row>
    <row r="867" spans="4:5">
      <c r="D867"/>
      <c r="E867"/>
    </row>
    <row r="868" spans="4:5">
      <c r="D868"/>
      <c r="E868"/>
    </row>
    <row r="869" spans="4:5">
      <c r="D869"/>
      <c r="E869"/>
    </row>
    <row r="870" spans="4:5">
      <c r="D870"/>
      <c r="E870"/>
    </row>
    <row r="871" spans="4:5">
      <c r="D871"/>
      <c r="E871"/>
    </row>
    <row r="872" spans="4:5">
      <c r="D872"/>
      <c r="E872"/>
    </row>
    <row r="873" spans="4:5">
      <c r="D873"/>
      <c r="E873"/>
    </row>
    <row r="874" spans="4:5">
      <c r="D874"/>
      <c r="E874"/>
    </row>
    <row r="875" spans="4:5">
      <c r="D875"/>
      <c r="E875"/>
    </row>
    <row r="876" spans="4:5">
      <c r="D876"/>
      <c r="E876"/>
    </row>
    <row r="877" spans="4:5">
      <c r="D877"/>
      <c r="E877"/>
    </row>
    <row r="878" spans="4:5">
      <c r="D878"/>
      <c r="E878"/>
    </row>
    <row r="879" spans="4:5">
      <c r="D879"/>
      <c r="E879"/>
    </row>
    <row r="880" spans="4:5">
      <c r="D880"/>
      <c r="E880"/>
    </row>
    <row r="881" spans="4:5">
      <c r="D881"/>
      <c r="E881"/>
    </row>
    <row r="882" spans="4:5">
      <c r="D882"/>
      <c r="E882"/>
    </row>
    <row r="883" spans="4:5">
      <c r="D883"/>
      <c r="E883"/>
    </row>
    <row r="884" spans="4:5">
      <c r="D884"/>
      <c r="E884"/>
    </row>
    <row r="885" spans="4:5">
      <c r="D885"/>
      <c r="E885"/>
    </row>
    <row r="886" spans="4:5">
      <c r="D886"/>
      <c r="E886"/>
    </row>
    <row r="887" spans="4:5">
      <c r="D887"/>
      <c r="E887"/>
    </row>
    <row r="888" spans="4:5">
      <c r="D888"/>
      <c r="E888"/>
    </row>
    <row r="889" spans="4:5">
      <c r="D889"/>
      <c r="E889"/>
    </row>
    <row r="890" spans="4:5">
      <c r="D890"/>
      <c r="E890"/>
    </row>
    <row r="891" spans="4:5">
      <c r="D891"/>
      <c r="E891"/>
    </row>
    <row r="892" spans="4:5">
      <c r="D892"/>
      <c r="E892"/>
    </row>
    <row r="893" spans="4:5">
      <c r="D893"/>
      <c r="E893"/>
    </row>
    <row r="894" spans="4:5">
      <c r="D894"/>
      <c r="E894"/>
    </row>
    <row r="895" spans="4:5">
      <c r="D895"/>
      <c r="E895"/>
    </row>
    <row r="896" spans="4:5">
      <c r="D896"/>
      <c r="E896"/>
    </row>
    <row r="897" spans="4:5">
      <c r="D897"/>
      <c r="E897"/>
    </row>
    <row r="898" spans="4:5">
      <c r="D898"/>
      <c r="E898"/>
    </row>
    <row r="899" spans="4:5">
      <c r="D899"/>
      <c r="E899"/>
    </row>
    <row r="900" spans="4:5">
      <c r="D900"/>
      <c r="E900"/>
    </row>
    <row r="901" spans="4:5">
      <c r="D901"/>
      <c r="E901"/>
    </row>
    <row r="902" spans="4:5">
      <c r="D902"/>
      <c r="E902"/>
    </row>
    <row r="903" spans="4:5">
      <c r="D903"/>
      <c r="E903"/>
    </row>
    <row r="904" spans="4:5">
      <c r="D904"/>
      <c r="E904"/>
    </row>
    <row r="905" spans="4:5">
      <c r="D905"/>
      <c r="E905"/>
    </row>
    <row r="906" spans="4:5">
      <c r="D906"/>
      <c r="E906"/>
    </row>
    <row r="907" spans="4:5">
      <c r="D907"/>
      <c r="E907"/>
    </row>
    <row r="908" spans="4:5">
      <c r="D908"/>
      <c r="E908"/>
    </row>
    <row r="909" spans="4:5">
      <c r="D909"/>
      <c r="E909"/>
    </row>
    <row r="910" spans="4:5">
      <c r="D910"/>
      <c r="E910"/>
    </row>
    <row r="911" spans="4:5">
      <c r="D911"/>
      <c r="E911"/>
    </row>
    <row r="912" spans="4:5">
      <c r="D912"/>
      <c r="E912"/>
    </row>
    <row r="913" spans="4:5">
      <c r="D913"/>
      <c r="E913"/>
    </row>
    <row r="914" spans="4:5">
      <c r="D914"/>
      <c r="E914"/>
    </row>
    <row r="915" spans="4:5">
      <c r="D915"/>
      <c r="E915"/>
    </row>
    <row r="916" spans="4:5">
      <c r="D916"/>
      <c r="E916"/>
    </row>
    <row r="917" spans="4:5">
      <c r="D917"/>
      <c r="E917"/>
    </row>
    <row r="918" spans="4:5">
      <c r="D918"/>
      <c r="E918"/>
    </row>
    <row r="919" spans="4:5">
      <c r="D919"/>
      <c r="E919"/>
    </row>
    <row r="920" spans="4:5">
      <c r="D920"/>
      <c r="E920"/>
    </row>
    <row r="921" spans="4:5">
      <c r="D921"/>
      <c r="E921"/>
    </row>
    <row r="922" spans="4:5">
      <c r="D922"/>
      <c r="E922"/>
    </row>
    <row r="923" spans="4:5">
      <c r="D923"/>
      <c r="E923"/>
    </row>
    <row r="924" spans="4:5">
      <c r="D924"/>
      <c r="E924"/>
    </row>
    <row r="925" spans="4:5">
      <c r="D925"/>
      <c r="E925"/>
    </row>
    <row r="926" spans="4:5">
      <c r="D926"/>
      <c r="E926"/>
    </row>
    <row r="927" spans="4:5">
      <c r="D927"/>
      <c r="E927"/>
    </row>
    <row r="928" spans="4:5">
      <c r="D928"/>
      <c r="E928"/>
    </row>
    <row r="929" spans="4:5">
      <c r="D929"/>
      <c r="E929"/>
    </row>
    <row r="930" spans="4:5">
      <c r="D930"/>
      <c r="E930"/>
    </row>
    <row r="931" spans="4:5">
      <c r="D931"/>
      <c r="E931"/>
    </row>
    <row r="932" spans="4:5">
      <c r="D932"/>
      <c r="E932"/>
    </row>
    <row r="933" spans="4:5">
      <c r="D933"/>
      <c r="E933"/>
    </row>
    <row r="934" spans="4:5">
      <c r="D934"/>
      <c r="E934"/>
    </row>
    <row r="935" spans="4:5">
      <c r="D935"/>
      <c r="E935"/>
    </row>
    <row r="936" spans="4:5">
      <c r="D936"/>
      <c r="E936"/>
    </row>
    <row r="937" spans="4:5">
      <c r="D937"/>
      <c r="E937"/>
    </row>
    <row r="938" spans="4:5">
      <c r="D938"/>
      <c r="E938"/>
    </row>
    <row r="939" spans="4:5">
      <c r="D939"/>
      <c r="E939"/>
    </row>
    <row r="940" spans="4:5">
      <c r="D940"/>
      <c r="E940"/>
    </row>
    <row r="941" spans="4:5">
      <c r="D941"/>
      <c r="E941"/>
    </row>
    <row r="942" spans="4:5">
      <c r="D942"/>
      <c r="E942"/>
    </row>
    <row r="943" spans="4:5">
      <c r="D943"/>
      <c r="E943"/>
    </row>
    <row r="944" spans="4:5">
      <c r="D944"/>
      <c r="E944"/>
    </row>
    <row r="945" spans="4:5">
      <c r="D945"/>
      <c r="E945"/>
    </row>
    <row r="946" spans="4:5">
      <c r="D946"/>
      <c r="E946"/>
    </row>
    <row r="947" spans="4:5">
      <c r="D947"/>
      <c r="E947"/>
    </row>
    <row r="948" spans="4:5">
      <c r="D948"/>
      <c r="E948"/>
    </row>
    <row r="949" spans="4:5">
      <c r="D949"/>
      <c r="E949"/>
    </row>
    <row r="950" spans="4:5">
      <c r="D950"/>
      <c r="E950"/>
    </row>
    <row r="951" spans="4:5">
      <c r="D951"/>
      <c r="E951"/>
    </row>
    <row r="952" spans="4:5">
      <c r="D952"/>
      <c r="E952"/>
    </row>
    <row r="953" spans="4:5">
      <c r="D953"/>
      <c r="E953"/>
    </row>
    <row r="954" spans="4:5">
      <c r="D954"/>
      <c r="E954"/>
    </row>
    <row r="955" spans="4:5">
      <c r="D955"/>
      <c r="E955"/>
    </row>
    <row r="956" spans="4:5">
      <c r="D956"/>
      <c r="E956"/>
    </row>
    <row r="957" spans="4:5">
      <c r="D957"/>
      <c r="E957"/>
    </row>
    <row r="958" spans="4:5">
      <c r="D958"/>
      <c r="E958"/>
    </row>
    <row r="959" spans="4:5">
      <c r="D959"/>
      <c r="E959"/>
    </row>
    <row r="960" spans="4:5">
      <c r="D960"/>
      <c r="E960"/>
    </row>
    <row r="961" spans="4:5">
      <c r="D961"/>
      <c r="E961"/>
    </row>
    <row r="962" spans="4:5">
      <c r="D962"/>
      <c r="E962"/>
    </row>
    <row r="963" spans="4:5">
      <c r="D963"/>
      <c r="E963"/>
    </row>
    <row r="964" spans="4:5">
      <c r="D964"/>
      <c r="E964"/>
    </row>
    <row r="965" spans="4:5">
      <c r="D965"/>
      <c r="E965"/>
    </row>
    <row r="966" spans="4:5">
      <c r="D966"/>
      <c r="E966"/>
    </row>
    <row r="967" spans="4:5">
      <c r="D967"/>
      <c r="E967"/>
    </row>
    <row r="968" spans="4:5">
      <c r="D968"/>
      <c r="E968"/>
    </row>
    <row r="969" spans="4:5">
      <c r="D969"/>
      <c r="E969"/>
    </row>
    <row r="970" spans="4:5">
      <c r="D970"/>
      <c r="E970"/>
    </row>
    <row r="971" spans="4:5">
      <c r="D971"/>
      <c r="E971"/>
    </row>
    <row r="972" spans="4:5">
      <c r="D972"/>
      <c r="E972"/>
    </row>
    <row r="973" spans="4:5">
      <c r="D973"/>
      <c r="E973"/>
    </row>
    <row r="974" spans="4:5">
      <c r="D974"/>
      <c r="E974"/>
    </row>
    <row r="975" spans="4:5">
      <c r="D975"/>
      <c r="E975"/>
    </row>
    <row r="976" spans="4:5">
      <c r="D976"/>
      <c r="E976"/>
    </row>
    <row r="977" spans="4:5">
      <c r="D977"/>
      <c r="E977"/>
    </row>
    <row r="978" spans="4:5">
      <c r="D978"/>
      <c r="E978"/>
    </row>
    <row r="979" spans="4:5">
      <c r="D979"/>
      <c r="E979"/>
    </row>
    <row r="980" spans="4:5">
      <c r="D980"/>
      <c r="E980"/>
    </row>
    <row r="981" spans="4:5">
      <c r="D981"/>
      <c r="E981"/>
    </row>
    <row r="982" spans="4:5">
      <c r="D982"/>
      <c r="E982"/>
    </row>
    <row r="983" spans="4:5">
      <c r="D983"/>
      <c r="E983"/>
    </row>
    <row r="984" spans="4:5">
      <c r="D984"/>
      <c r="E984"/>
    </row>
    <row r="985" spans="4:5">
      <c r="D985"/>
      <c r="E985"/>
    </row>
    <row r="986" spans="4:5">
      <c r="D986"/>
      <c r="E986"/>
    </row>
    <row r="987" spans="4:5">
      <c r="D987"/>
      <c r="E987"/>
    </row>
    <row r="988" spans="4:5">
      <c r="D988"/>
      <c r="E988"/>
    </row>
    <row r="989" spans="4:5">
      <c r="D989"/>
      <c r="E989"/>
    </row>
    <row r="990" spans="4:5">
      <c r="D990"/>
      <c r="E990"/>
    </row>
    <row r="991" spans="4:5">
      <c r="D991"/>
      <c r="E991"/>
    </row>
    <row r="992" spans="4:5">
      <c r="D992"/>
      <c r="E992"/>
    </row>
    <row r="993" spans="4:5">
      <c r="D993"/>
      <c r="E993"/>
    </row>
    <row r="994" spans="4:5">
      <c r="D994"/>
      <c r="E994"/>
    </row>
    <row r="995" spans="4:5">
      <c r="D995"/>
      <c r="E995"/>
    </row>
    <row r="996" spans="4:5">
      <c r="D996"/>
      <c r="E996"/>
    </row>
    <row r="997" spans="4:5">
      <c r="D997"/>
      <c r="E997"/>
    </row>
    <row r="998" spans="4:5">
      <c r="D998"/>
      <c r="E998"/>
    </row>
    <row r="999" spans="4:5">
      <c r="D999"/>
      <c r="E999"/>
    </row>
    <row r="1000" spans="4:5">
      <c r="D1000"/>
      <c r="E1000"/>
    </row>
    <row r="1001" spans="4:5">
      <c r="D1001"/>
      <c r="E1001"/>
    </row>
    <row r="1002" spans="4:5">
      <c r="D1002"/>
      <c r="E1002"/>
    </row>
    <row r="1003" spans="4:5">
      <c r="D1003"/>
      <c r="E1003"/>
    </row>
    <row r="1004" spans="4:5">
      <c r="D1004"/>
      <c r="E1004"/>
    </row>
    <row r="1005" spans="4:5">
      <c r="D1005"/>
      <c r="E1005"/>
    </row>
    <row r="1006" spans="4:5">
      <c r="D1006"/>
      <c r="E1006"/>
    </row>
    <row r="1007" spans="4:5">
      <c r="D1007"/>
      <c r="E1007"/>
    </row>
    <row r="1008" spans="4:5">
      <c r="D1008"/>
      <c r="E1008"/>
    </row>
    <row r="1009" spans="4:5">
      <c r="D1009"/>
      <c r="E1009"/>
    </row>
    <row r="1010" spans="4:5">
      <c r="D1010"/>
      <c r="E1010"/>
    </row>
    <row r="1011" spans="4:5">
      <c r="D1011"/>
      <c r="E1011"/>
    </row>
    <row r="1012" spans="4:5">
      <c r="D1012"/>
      <c r="E1012"/>
    </row>
    <row r="1013" spans="4:5">
      <c r="D1013"/>
      <c r="E1013"/>
    </row>
    <row r="1014" spans="4:5">
      <c r="D1014"/>
      <c r="E1014"/>
    </row>
    <row r="1015" spans="4:5">
      <c r="D1015"/>
      <c r="E1015"/>
    </row>
    <row r="1016" spans="4:5">
      <c r="D1016"/>
      <c r="E1016"/>
    </row>
    <row r="1017" spans="4:5">
      <c r="D1017"/>
      <c r="E1017"/>
    </row>
    <row r="1018" spans="4:5">
      <c r="D1018"/>
      <c r="E1018"/>
    </row>
    <row r="1019" spans="4:5">
      <c r="D1019"/>
      <c r="E1019"/>
    </row>
    <row r="1020" spans="4:5">
      <c r="D1020"/>
      <c r="E1020"/>
    </row>
    <row r="1021" spans="4:5">
      <c r="D1021"/>
      <c r="E1021"/>
    </row>
    <row r="1022" spans="4:5">
      <c r="D1022"/>
      <c r="E1022"/>
    </row>
    <row r="1023" spans="4:5">
      <c r="D1023"/>
      <c r="E1023"/>
    </row>
    <row r="1024" spans="4:5">
      <c r="D1024"/>
      <c r="E1024"/>
    </row>
    <row r="1025" spans="4:5">
      <c r="D1025"/>
      <c r="E1025"/>
    </row>
    <row r="1026" spans="4:5">
      <c r="D1026"/>
      <c r="E1026"/>
    </row>
    <row r="1027" spans="4:5">
      <c r="D1027"/>
      <c r="E1027"/>
    </row>
    <row r="1028" spans="4:5">
      <c r="D1028"/>
      <c r="E1028"/>
    </row>
    <row r="1029" spans="4:5">
      <c r="D1029"/>
      <c r="E1029"/>
    </row>
    <row r="1030" spans="4:5">
      <c r="D1030"/>
      <c r="E1030"/>
    </row>
    <row r="1031" spans="4:5">
      <c r="D1031"/>
      <c r="E1031"/>
    </row>
    <row r="1032" spans="4:5">
      <c r="D1032"/>
      <c r="E1032"/>
    </row>
    <row r="1033" spans="4:5">
      <c r="D1033"/>
      <c r="E1033"/>
    </row>
    <row r="1034" spans="4:5">
      <c r="D1034"/>
      <c r="E1034"/>
    </row>
    <row r="1035" spans="4:5">
      <c r="D1035"/>
      <c r="E1035"/>
    </row>
    <row r="1036" spans="4:5">
      <c r="D1036"/>
      <c r="E1036"/>
    </row>
    <row r="1037" spans="4:5">
      <c r="D1037"/>
      <c r="E1037"/>
    </row>
    <row r="1038" spans="4:5">
      <c r="D1038"/>
      <c r="E1038"/>
    </row>
    <row r="1039" spans="4:5">
      <c r="D1039"/>
      <c r="E1039"/>
    </row>
    <row r="1040" spans="4:5">
      <c r="D1040"/>
      <c r="E1040"/>
    </row>
    <row r="1041" spans="4:5">
      <c r="D1041"/>
      <c r="E1041"/>
    </row>
    <row r="1042" spans="4:5">
      <c r="D1042"/>
      <c r="E1042"/>
    </row>
    <row r="1043" spans="4:5">
      <c r="D1043"/>
      <c r="E1043"/>
    </row>
    <row r="1044" spans="4:5">
      <c r="D1044"/>
      <c r="E1044"/>
    </row>
    <row r="1045" spans="4:5">
      <c r="D1045"/>
      <c r="E1045"/>
    </row>
    <row r="1046" spans="4:5">
      <c r="D1046"/>
      <c r="E1046"/>
    </row>
    <row r="1047" spans="4:5">
      <c r="D1047"/>
      <c r="E1047"/>
    </row>
    <row r="1048" spans="4:5">
      <c r="D1048"/>
      <c r="E1048"/>
    </row>
    <row r="1049" spans="4:5">
      <c r="D1049"/>
      <c r="E1049"/>
    </row>
    <row r="1050" spans="4:5">
      <c r="D1050"/>
      <c r="E1050"/>
    </row>
    <row r="1051" spans="4:5">
      <c r="D1051"/>
      <c r="E1051"/>
    </row>
    <row r="1052" spans="4:5">
      <c r="D1052"/>
      <c r="E1052"/>
    </row>
    <row r="1053" spans="4:5">
      <c r="D1053"/>
      <c r="E1053"/>
    </row>
    <row r="1054" spans="4:5">
      <c r="D1054"/>
      <c r="E1054"/>
    </row>
    <row r="1055" spans="4:5">
      <c r="D1055"/>
      <c r="E1055"/>
    </row>
    <row r="1056" spans="4:5">
      <c r="D1056"/>
      <c r="E1056"/>
    </row>
    <row r="1057" spans="4:5">
      <c r="D1057"/>
      <c r="E1057"/>
    </row>
    <row r="1058" spans="4:5">
      <c r="D1058"/>
      <c r="E1058"/>
    </row>
    <row r="1059" spans="4:5">
      <c r="D1059"/>
      <c r="E1059"/>
    </row>
    <row r="1060" spans="4:5">
      <c r="D1060"/>
      <c r="E1060"/>
    </row>
    <row r="1061" spans="4:5">
      <c r="D1061"/>
      <c r="E1061"/>
    </row>
    <row r="1062" spans="4:5">
      <c r="D1062"/>
      <c r="E1062"/>
    </row>
    <row r="1063" spans="4:5">
      <c r="D1063"/>
      <c r="E1063"/>
    </row>
    <row r="1064" spans="4:5">
      <c r="D1064"/>
      <c r="E1064"/>
    </row>
    <row r="1065" spans="4:5">
      <c r="D1065"/>
      <c r="E1065"/>
    </row>
    <row r="1066" spans="4:5">
      <c r="D1066"/>
      <c r="E1066"/>
    </row>
    <row r="1067" spans="4:5">
      <c r="D1067"/>
      <c r="E1067"/>
    </row>
    <row r="1068" spans="4:5">
      <c r="D1068"/>
      <c r="E1068"/>
    </row>
    <row r="1069" spans="4:5">
      <c r="D1069"/>
      <c r="E1069"/>
    </row>
    <row r="1070" spans="4:5">
      <c r="D1070"/>
      <c r="E1070"/>
    </row>
    <row r="1071" spans="4:5">
      <c r="D1071"/>
      <c r="E1071"/>
    </row>
    <row r="1072" spans="4:5">
      <c r="D1072"/>
      <c r="E1072"/>
    </row>
    <row r="1073" spans="4:5">
      <c r="D1073"/>
      <c r="E1073"/>
    </row>
    <row r="1074" spans="4:5">
      <c r="D1074"/>
      <c r="E1074"/>
    </row>
    <row r="1075" spans="4:5">
      <c r="D1075"/>
      <c r="E1075"/>
    </row>
    <row r="1076" spans="4:5">
      <c r="D1076"/>
      <c r="E1076"/>
    </row>
    <row r="1077" spans="4:5">
      <c r="D1077"/>
      <c r="E1077"/>
    </row>
    <row r="1078" spans="4:5">
      <c r="D1078"/>
      <c r="E1078"/>
    </row>
    <row r="1079" spans="4:5">
      <c r="D1079"/>
      <c r="E1079"/>
    </row>
    <row r="1080" spans="4:5">
      <c r="D1080"/>
      <c r="E1080"/>
    </row>
    <row r="1081" spans="4:5">
      <c r="D1081"/>
      <c r="E1081"/>
    </row>
    <row r="1082" spans="4:5">
      <c r="D1082"/>
      <c r="E1082"/>
    </row>
    <row r="1083" spans="4:5">
      <c r="D1083"/>
      <c r="E1083"/>
    </row>
    <row r="1084" spans="4:5">
      <c r="D1084"/>
      <c r="E1084"/>
    </row>
    <row r="1085" spans="4:5">
      <c r="D1085"/>
      <c r="E1085"/>
    </row>
    <row r="1086" spans="4:5">
      <c r="D1086"/>
      <c r="E1086"/>
    </row>
    <row r="1087" spans="4:5">
      <c r="D1087"/>
      <c r="E1087"/>
    </row>
    <row r="1088" spans="4:5">
      <c r="D1088"/>
      <c r="E1088"/>
    </row>
    <row r="1089" spans="4:5">
      <c r="D1089"/>
      <c r="E1089"/>
    </row>
    <row r="1090" spans="4:5">
      <c r="D1090"/>
      <c r="E1090"/>
    </row>
    <row r="1091" spans="4:5">
      <c r="D1091"/>
      <c r="E1091"/>
    </row>
    <row r="1092" spans="4:5">
      <c r="D1092"/>
      <c r="E1092"/>
    </row>
    <row r="1093" spans="4:5">
      <c r="D1093"/>
      <c r="E1093"/>
    </row>
    <row r="1094" spans="4:5">
      <c r="D1094"/>
      <c r="E1094"/>
    </row>
    <row r="1095" spans="4:5">
      <c r="D1095"/>
      <c r="E1095"/>
    </row>
    <row r="1096" spans="4:5">
      <c r="D1096"/>
      <c r="E1096"/>
    </row>
    <row r="1097" spans="4:5">
      <c r="D1097"/>
      <c r="E1097"/>
    </row>
    <row r="1098" spans="4:5">
      <c r="D1098"/>
      <c r="E1098"/>
    </row>
    <row r="1099" spans="4:5">
      <c r="D1099"/>
      <c r="E1099"/>
    </row>
    <row r="1100" spans="4:5">
      <c r="D1100"/>
      <c r="E1100"/>
    </row>
    <row r="1101" spans="4:5">
      <c r="D1101"/>
      <c r="E1101"/>
    </row>
    <row r="1102" spans="4:5">
      <c r="D1102"/>
      <c r="E1102"/>
    </row>
    <row r="1103" spans="4:5">
      <c r="D1103"/>
      <c r="E1103"/>
    </row>
    <row r="1104" spans="4:5">
      <c r="D1104"/>
      <c r="E1104"/>
    </row>
    <row r="1105" spans="4:5">
      <c r="D1105"/>
      <c r="E1105"/>
    </row>
    <row r="1106" spans="4:5">
      <c r="D1106"/>
      <c r="E1106"/>
    </row>
    <row r="1107" spans="4:5">
      <c r="D1107"/>
      <c r="E1107"/>
    </row>
    <row r="1108" spans="4:5">
      <c r="D1108"/>
      <c r="E1108"/>
    </row>
    <row r="1109" spans="4:5">
      <c r="D1109"/>
      <c r="E1109"/>
    </row>
    <row r="1110" spans="4:5">
      <c r="D1110"/>
      <c r="E1110"/>
    </row>
    <row r="1111" spans="4:5">
      <c r="D1111"/>
      <c r="E1111"/>
    </row>
    <row r="1112" spans="4:5">
      <c r="D1112"/>
      <c r="E1112"/>
    </row>
    <row r="1113" spans="4:5">
      <c r="D1113"/>
      <c r="E1113"/>
    </row>
    <row r="1114" spans="4:5">
      <c r="D1114"/>
      <c r="E1114"/>
    </row>
    <row r="1115" spans="4:5">
      <c r="D1115"/>
      <c r="E1115"/>
    </row>
    <row r="1116" spans="4:5">
      <c r="D1116"/>
      <c r="E1116"/>
    </row>
    <row r="1117" spans="4:5">
      <c r="D1117"/>
      <c r="E1117"/>
    </row>
    <row r="1118" spans="4:5">
      <c r="D1118"/>
      <c r="E1118"/>
    </row>
    <row r="1119" spans="4:5">
      <c r="D1119"/>
      <c r="E1119"/>
    </row>
    <row r="1120" spans="4:5">
      <c r="D1120"/>
      <c r="E1120"/>
    </row>
    <row r="1121" spans="4:5">
      <c r="D1121"/>
      <c r="E1121"/>
    </row>
    <row r="1122" spans="4:5">
      <c r="D1122"/>
      <c r="E1122"/>
    </row>
    <row r="1123" spans="4:5">
      <c r="D1123"/>
      <c r="E1123"/>
    </row>
    <row r="1124" spans="4:5">
      <c r="D1124"/>
      <c r="E1124"/>
    </row>
    <row r="1125" spans="4:5">
      <c r="D1125"/>
      <c r="E1125"/>
    </row>
    <row r="1126" spans="4:5">
      <c r="D1126"/>
      <c r="E1126"/>
    </row>
    <row r="1127" spans="4:5">
      <c r="D1127"/>
      <c r="E1127"/>
    </row>
    <row r="1128" spans="4:5">
      <c r="D1128"/>
      <c r="E1128"/>
    </row>
    <row r="1129" spans="4:5">
      <c r="D1129"/>
      <c r="E1129"/>
    </row>
    <row r="1130" spans="4:5">
      <c r="D1130"/>
      <c r="E1130"/>
    </row>
    <row r="1131" spans="4:5">
      <c r="D1131"/>
      <c r="E1131"/>
    </row>
    <row r="1132" spans="4:5">
      <c r="D1132"/>
      <c r="E1132"/>
    </row>
    <row r="1133" spans="4:5">
      <c r="D1133"/>
      <c r="E1133"/>
    </row>
    <row r="1134" spans="4:5">
      <c r="D1134"/>
      <c r="E1134"/>
    </row>
    <row r="1135" spans="4:5">
      <c r="D1135"/>
      <c r="E1135"/>
    </row>
    <row r="1136" spans="4:5">
      <c r="D1136"/>
      <c r="E1136"/>
    </row>
    <row r="1137" spans="4:5">
      <c r="D1137"/>
      <c r="E1137"/>
    </row>
    <row r="1138" spans="4:5">
      <c r="D1138"/>
      <c r="E1138"/>
    </row>
    <row r="1139" spans="4:5">
      <c r="D1139"/>
      <c r="E1139"/>
    </row>
    <row r="1140" spans="4:5">
      <c r="D1140"/>
      <c r="E1140"/>
    </row>
    <row r="1141" spans="4:5">
      <c r="D1141"/>
      <c r="E1141"/>
    </row>
    <row r="1142" spans="4:5">
      <c r="D1142"/>
      <c r="E1142"/>
    </row>
    <row r="1143" spans="4:5">
      <c r="D1143"/>
      <c r="E1143"/>
    </row>
    <row r="1144" spans="4:5">
      <c r="D1144"/>
      <c r="E1144"/>
    </row>
    <row r="1145" spans="4:5">
      <c r="D1145"/>
      <c r="E1145"/>
    </row>
    <row r="1146" spans="4:5">
      <c r="D1146"/>
      <c r="E1146"/>
    </row>
    <row r="1147" spans="4:5">
      <c r="D1147"/>
      <c r="E1147"/>
    </row>
    <row r="1148" spans="4:5">
      <c r="D1148"/>
      <c r="E1148"/>
    </row>
    <row r="1149" spans="4:5">
      <c r="D1149"/>
      <c r="E1149"/>
    </row>
    <row r="1150" spans="4:5">
      <c r="D1150"/>
      <c r="E1150"/>
    </row>
    <row r="1151" spans="4:5">
      <c r="D1151"/>
      <c r="E1151"/>
    </row>
    <row r="1152" spans="4:5">
      <c r="D1152"/>
      <c r="E1152"/>
    </row>
    <row r="1153" spans="4:5">
      <c r="D1153"/>
      <c r="E1153"/>
    </row>
    <row r="1154" spans="4:5">
      <c r="D1154"/>
      <c r="E1154"/>
    </row>
    <row r="1155" spans="4:5">
      <c r="D1155"/>
      <c r="E1155"/>
    </row>
    <row r="1156" spans="4:5">
      <c r="D1156"/>
      <c r="E1156"/>
    </row>
    <row r="1157" spans="4:5">
      <c r="D1157"/>
      <c r="E1157"/>
    </row>
    <row r="1158" spans="4:5">
      <c r="D1158"/>
      <c r="E1158"/>
    </row>
    <row r="1159" spans="4:5">
      <c r="D1159"/>
      <c r="E1159"/>
    </row>
    <row r="1160" spans="4:5">
      <c r="D1160"/>
      <c r="E1160"/>
    </row>
    <row r="1161" spans="4:5">
      <c r="D1161"/>
      <c r="E1161"/>
    </row>
    <row r="1162" spans="4:5">
      <c r="D1162"/>
      <c r="E1162"/>
    </row>
    <row r="1163" spans="4:5">
      <c r="D1163"/>
      <c r="E1163"/>
    </row>
    <row r="1164" spans="4:5">
      <c r="D1164"/>
      <c r="E1164"/>
    </row>
    <row r="1165" spans="4:5">
      <c r="D1165"/>
      <c r="E1165"/>
    </row>
    <row r="1166" spans="4:5">
      <c r="D1166"/>
      <c r="E1166"/>
    </row>
    <row r="1167" spans="4:5">
      <c r="D1167"/>
      <c r="E1167"/>
    </row>
    <row r="1168" spans="4:5">
      <c r="D1168"/>
      <c r="E1168"/>
    </row>
    <row r="1169" spans="4:5">
      <c r="D1169"/>
      <c r="E1169"/>
    </row>
    <row r="1170" spans="4:5">
      <c r="D1170"/>
      <c r="E1170"/>
    </row>
    <row r="1171" spans="4:5">
      <c r="D1171"/>
      <c r="E1171"/>
    </row>
    <row r="1172" spans="4:5">
      <c r="D1172"/>
      <c r="E1172"/>
    </row>
    <row r="1173" spans="4:5">
      <c r="D1173"/>
      <c r="E1173"/>
    </row>
    <row r="1174" spans="4:5">
      <c r="D1174"/>
      <c r="E1174"/>
    </row>
    <row r="1175" spans="4:5">
      <c r="D1175"/>
      <c r="E1175"/>
    </row>
    <row r="1176" spans="4:5">
      <c r="D1176"/>
      <c r="E1176"/>
    </row>
    <row r="1177" spans="4:5">
      <c r="D1177"/>
      <c r="E1177"/>
    </row>
    <row r="1178" spans="4:5">
      <c r="D1178"/>
      <c r="E1178"/>
    </row>
    <row r="1179" spans="4:5">
      <c r="D1179"/>
      <c r="E1179"/>
    </row>
    <row r="1180" spans="4:5">
      <c r="D1180"/>
      <c r="E1180"/>
    </row>
    <row r="1181" spans="4:5">
      <c r="D1181"/>
      <c r="E1181"/>
    </row>
    <row r="1182" spans="4:5">
      <c r="D1182"/>
      <c r="E1182"/>
    </row>
    <row r="1183" spans="4:5">
      <c r="D1183"/>
      <c r="E1183"/>
    </row>
    <row r="1184" spans="4:5">
      <c r="D1184"/>
      <c r="E1184"/>
    </row>
    <row r="1185" spans="4:5">
      <c r="D1185"/>
      <c r="E1185"/>
    </row>
    <row r="1186" spans="4:5">
      <c r="D1186"/>
      <c r="E1186"/>
    </row>
    <row r="1187" spans="4:5">
      <c r="D1187"/>
      <c r="E1187"/>
    </row>
    <row r="1188" spans="4:5">
      <c r="D1188"/>
      <c r="E1188"/>
    </row>
    <row r="1189" spans="4:5">
      <c r="D1189"/>
      <c r="E1189"/>
    </row>
    <row r="1190" spans="4:5">
      <c r="D1190"/>
      <c r="E1190"/>
    </row>
    <row r="1191" spans="4:5">
      <c r="D1191"/>
      <c r="E1191"/>
    </row>
    <row r="1192" spans="4:5">
      <c r="D1192"/>
      <c r="E1192"/>
    </row>
    <row r="1193" spans="4:5">
      <c r="D1193"/>
      <c r="E1193"/>
    </row>
    <row r="1194" spans="4:5">
      <c r="D1194"/>
      <c r="E1194"/>
    </row>
    <row r="1195" spans="4:5">
      <c r="D1195"/>
      <c r="E1195"/>
    </row>
    <row r="1196" spans="4:5">
      <c r="D1196"/>
      <c r="E1196"/>
    </row>
    <row r="1197" spans="4:5">
      <c r="D1197"/>
      <c r="E1197"/>
    </row>
    <row r="1198" spans="4:5">
      <c r="D1198"/>
      <c r="E1198"/>
    </row>
    <row r="1199" spans="4:5">
      <c r="D1199"/>
      <c r="E1199"/>
    </row>
    <row r="1200" spans="4:5">
      <c r="D1200"/>
      <c r="E1200"/>
    </row>
    <row r="1201" spans="4:5">
      <c r="D1201"/>
      <c r="E1201"/>
    </row>
    <row r="1202" spans="4:5">
      <c r="D1202"/>
      <c r="E1202"/>
    </row>
    <row r="1203" spans="4:5">
      <c r="D1203"/>
      <c r="E1203"/>
    </row>
    <row r="1204" spans="4:5">
      <c r="D1204"/>
      <c r="E1204"/>
    </row>
    <row r="1205" spans="4:5">
      <c r="D1205"/>
      <c r="E1205"/>
    </row>
    <row r="1206" spans="4:5">
      <c r="D1206"/>
      <c r="E1206"/>
    </row>
    <row r="1207" spans="4:5">
      <c r="D1207"/>
      <c r="E1207"/>
    </row>
    <row r="1208" spans="4:5">
      <c r="D1208"/>
      <c r="E1208"/>
    </row>
    <row r="1209" spans="4:5">
      <c r="D1209"/>
      <c r="E1209"/>
    </row>
    <row r="1210" spans="4:5">
      <c r="D1210"/>
      <c r="E1210"/>
    </row>
    <row r="1211" spans="4:5">
      <c r="D1211"/>
      <c r="E1211"/>
    </row>
    <row r="1212" spans="4:5">
      <c r="D1212"/>
      <c r="E1212"/>
    </row>
    <row r="1213" spans="4:5">
      <c r="D1213"/>
      <c r="E1213"/>
    </row>
    <row r="1214" spans="4:5">
      <c r="D1214"/>
      <c r="E1214"/>
    </row>
    <row r="1215" spans="4:5">
      <c r="D1215"/>
      <c r="E1215"/>
    </row>
    <row r="1216" spans="4:5">
      <c r="D1216"/>
      <c r="E1216"/>
    </row>
    <row r="1217" spans="4:5">
      <c r="D1217"/>
      <c r="E1217"/>
    </row>
    <row r="1218" spans="4:5">
      <c r="D1218"/>
      <c r="E1218"/>
    </row>
    <row r="1219" spans="4:5">
      <c r="D1219"/>
      <c r="E1219"/>
    </row>
    <row r="1220" spans="4:5">
      <c r="D1220"/>
      <c r="E1220"/>
    </row>
    <row r="1221" spans="4:5">
      <c r="D1221"/>
      <c r="E1221"/>
    </row>
    <row r="1222" spans="4:5">
      <c r="D1222"/>
      <c r="E1222"/>
    </row>
    <row r="1223" spans="4:5">
      <c r="D1223"/>
      <c r="E1223"/>
    </row>
    <row r="1224" spans="4:5">
      <c r="D1224"/>
      <c r="E1224"/>
    </row>
    <row r="1225" spans="4:5">
      <c r="D1225"/>
      <c r="E1225"/>
    </row>
    <row r="1226" spans="4:5">
      <c r="D1226"/>
      <c r="E1226"/>
    </row>
    <row r="1227" spans="4:5">
      <c r="D1227"/>
      <c r="E1227"/>
    </row>
    <row r="1228" spans="4:5">
      <c r="D1228"/>
      <c r="E1228"/>
    </row>
    <row r="1229" spans="4:5">
      <c r="D1229"/>
      <c r="E1229"/>
    </row>
    <row r="1230" spans="4:5">
      <c r="D1230"/>
      <c r="E1230"/>
    </row>
    <row r="1231" spans="4:5">
      <c r="D1231"/>
      <c r="E1231"/>
    </row>
    <row r="1232" spans="4:5">
      <c r="D1232"/>
      <c r="E1232"/>
    </row>
    <row r="1233" spans="4:5">
      <c r="D1233"/>
      <c r="E1233"/>
    </row>
    <row r="1234" spans="4:5">
      <c r="D1234"/>
      <c r="E1234"/>
    </row>
    <row r="1235" spans="4:5">
      <c r="D1235"/>
      <c r="E1235"/>
    </row>
    <row r="1236" spans="4:5">
      <c r="D1236"/>
      <c r="E1236"/>
    </row>
    <row r="1237" spans="4:5">
      <c r="D1237"/>
      <c r="E1237"/>
    </row>
    <row r="1238" spans="4:5">
      <c r="D1238"/>
      <c r="E1238"/>
    </row>
    <row r="1239" spans="4:5">
      <c r="D1239"/>
      <c r="E1239"/>
    </row>
    <row r="1240" spans="4:5">
      <c r="D1240"/>
      <c r="E1240"/>
    </row>
    <row r="1241" spans="4:5">
      <c r="D1241"/>
      <c r="E1241"/>
    </row>
    <row r="1242" spans="4:5">
      <c r="D1242"/>
      <c r="E1242"/>
    </row>
    <row r="1243" spans="4:5">
      <c r="D1243"/>
      <c r="E1243"/>
    </row>
    <row r="1244" spans="4:5">
      <c r="D1244"/>
      <c r="E1244"/>
    </row>
    <row r="1245" spans="4:5">
      <c r="D1245"/>
      <c r="E1245"/>
    </row>
    <row r="1246" spans="4:5">
      <c r="D1246"/>
      <c r="E1246"/>
    </row>
    <row r="1247" spans="4:5">
      <c r="D1247"/>
      <c r="E1247"/>
    </row>
    <row r="1248" spans="4:5">
      <c r="D1248"/>
      <c r="E1248"/>
    </row>
    <row r="1249" spans="4:5">
      <c r="D1249"/>
      <c r="E1249"/>
    </row>
    <row r="1250" spans="4:5">
      <c r="D1250"/>
      <c r="E1250"/>
    </row>
    <row r="1251" spans="4:5">
      <c r="D1251"/>
      <c r="E1251"/>
    </row>
    <row r="1252" spans="4:5">
      <c r="D1252"/>
      <c r="E1252"/>
    </row>
    <row r="1253" spans="4:5">
      <c r="D1253"/>
      <c r="E1253"/>
    </row>
    <row r="1254" spans="4:5">
      <c r="D1254"/>
      <c r="E1254"/>
    </row>
    <row r="1255" spans="4:5">
      <c r="D1255"/>
      <c r="E1255"/>
    </row>
    <row r="1256" spans="4:5">
      <c r="D1256"/>
      <c r="E1256"/>
    </row>
    <row r="1257" spans="4:5">
      <c r="D1257"/>
      <c r="E1257"/>
    </row>
    <row r="1258" spans="4:5">
      <c r="D1258"/>
      <c r="E1258"/>
    </row>
    <row r="1259" spans="4:5">
      <c r="D1259"/>
      <c r="E1259"/>
    </row>
    <row r="1260" spans="4:5">
      <c r="D1260"/>
      <c r="E1260"/>
    </row>
    <row r="1261" spans="4:5">
      <c r="D1261"/>
      <c r="E1261"/>
    </row>
    <row r="1262" spans="4:5">
      <c r="D1262"/>
      <c r="E1262"/>
    </row>
    <row r="1263" spans="4:5">
      <c r="D1263"/>
      <c r="E1263"/>
    </row>
    <row r="1264" spans="4:5">
      <c r="D1264"/>
      <c r="E1264"/>
    </row>
    <row r="1265" spans="4:5">
      <c r="D1265"/>
      <c r="E1265"/>
    </row>
    <row r="1266" spans="4:5">
      <c r="D1266"/>
      <c r="E1266"/>
    </row>
    <row r="1267" spans="4:5">
      <c r="D1267"/>
      <c r="E1267"/>
    </row>
    <row r="1268" spans="4:5">
      <c r="D1268"/>
      <c r="E1268"/>
    </row>
    <row r="1269" spans="4:5">
      <c r="D1269"/>
      <c r="E1269"/>
    </row>
    <row r="1270" spans="4:5">
      <c r="D1270"/>
      <c r="E1270"/>
    </row>
    <row r="1271" spans="4:5">
      <c r="D1271"/>
      <c r="E1271"/>
    </row>
    <row r="1272" spans="4:5">
      <c r="D1272"/>
      <c r="E1272"/>
    </row>
    <row r="1273" spans="4:5">
      <c r="D1273"/>
      <c r="E1273"/>
    </row>
    <row r="1274" spans="4:5">
      <c r="D1274"/>
      <c r="E1274"/>
    </row>
    <row r="1275" spans="4:5">
      <c r="D1275"/>
      <c r="E1275"/>
    </row>
    <row r="1276" spans="4:5">
      <c r="D1276"/>
      <c r="E1276"/>
    </row>
    <row r="1277" spans="4:5">
      <c r="D1277"/>
      <c r="E1277"/>
    </row>
    <row r="1278" spans="4:5">
      <c r="D1278"/>
      <c r="E1278"/>
    </row>
    <row r="1279" spans="4:5">
      <c r="D1279"/>
      <c r="E1279"/>
    </row>
    <row r="1280" spans="4:5">
      <c r="D1280"/>
      <c r="E1280"/>
    </row>
    <row r="1281" spans="4:5">
      <c r="D1281"/>
      <c r="E1281"/>
    </row>
    <row r="1282" spans="4:5">
      <c r="D1282"/>
      <c r="E1282"/>
    </row>
    <row r="1283" spans="4:5">
      <c r="D1283"/>
      <c r="E1283"/>
    </row>
    <row r="1284" spans="4:5">
      <c r="D1284"/>
      <c r="E1284"/>
    </row>
    <row r="1285" spans="4:5">
      <c r="D1285"/>
      <c r="E1285"/>
    </row>
    <row r="1286" spans="4:5">
      <c r="D1286"/>
      <c r="E1286"/>
    </row>
    <row r="1287" spans="4:5">
      <c r="D1287"/>
      <c r="E1287"/>
    </row>
    <row r="1288" spans="4:5">
      <c r="D1288"/>
      <c r="E1288"/>
    </row>
    <row r="1289" spans="4:5">
      <c r="D1289"/>
      <c r="E1289"/>
    </row>
    <row r="1290" spans="4:5">
      <c r="D1290"/>
      <c r="E1290"/>
    </row>
    <row r="1291" spans="4:5">
      <c r="D1291"/>
      <c r="E1291"/>
    </row>
    <row r="1292" spans="4:5">
      <c r="D1292"/>
      <c r="E1292"/>
    </row>
    <row r="1293" spans="4:5">
      <c r="D1293"/>
      <c r="E1293"/>
    </row>
    <row r="1294" spans="4:5">
      <c r="D1294"/>
      <c r="E1294"/>
    </row>
    <row r="1295" spans="4:5">
      <c r="D1295"/>
      <c r="E1295"/>
    </row>
    <row r="1296" spans="4:5">
      <c r="D1296"/>
      <c r="E1296"/>
    </row>
    <row r="1297" spans="4:5">
      <c r="D1297"/>
      <c r="E1297"/>
    </row>
    <row r="1298" spans="4:5">
      <c r="D1298"/>
      <c r="E1298"/>
    </row>
    <row r="1299" spans="4:5">
      <c r="D1299"/>
      <c r="E1299"/>
    </row>
    <row r="1300" spans="4:5">
      <c r="D1300"/>
      <c r="E1300"/>
    </row>
    <row r="1301" spans="4:5">
      <c r="D1301"/>
      <c r="E1301"/>
    </row>
    <row r="1302" spans="4:5">
      <c r="D1302"/>
      <c r="E1302"/>
    </row>
    <row r="1303" spans="4:5">
      <c r="D1303"/>
      <c r="E1303"/>
    </row>
    <row r="1304" spans="4:5">
      <c r="D1304"/>
      <c r="E1304"/>
    </row>
    <row r="1305" spans="4:5">
      <c r="D1305"/>
      <c r="E1305"/>
    </row>
    <row r="1306" spans="4:5">
      <c r="D1306"/>
      <c r="E1306"/>
    </row>
    <row r="1307" spans="4:5">
      <c r="D1307"/>
      <c r="E1307"/>
    </row>
    <row r="1308" spans="4:5">
      <c r="D1308"/>
      <c r="E1308"/>
    </row>
    <row r="1309" spans="4:5">
      <c r="D1309"/>
      <c r="E1309"/>
    </row>
    <row r="1310" spans="4:5">
      <c r="D1310"/>
      <c r="E1310"/>
    </row>
    <row r="1311" spans="4:5">
      <c r="D1311"/>
      <c r="E1311"/>
    </row>
    <row r="1312" spans="4:5">
      <c r="D1312"/>
      <c r="E1312"/>
    </row>
    <row r="1313" spans="4:5">
      <c r="D1313"/>
      <c r="E1313"/>
    </row>
    <row r="1314" spans="4:5">
      <c r="D1314"/>
      <c r="E1314"/>
    </row>
    <row r="1315" spans="4:5">
      <c r="D1315"/>
      <c r="E1315"/>
    </row>
    <row r="1316" spans="4:5">
      <c r="D1316"/>
      <c r="E1316"/>
    </row>
    <row r="1317" spans="4:5">
      <c r="D1317"/>
      <c r="E1317"/>
    </row>
    <row r="1318" spans="4:5">
      <c r="D1318"/>
      <c r="E1318"/>
    </row>
    <row r="1319" spans="4:5">
      <c r="D1319"/>
      <c r="E1319"/>
    </row>
    <row r="1320" spans="4:5">
      <c r="D1320"/>
      <c r="E1320"/>
    </row>
    <row r="1321" spans="4:5">
      <c r="D1321"/>
      <c r="E1321"/>
    </row>
    <row r="1322" spans="4:5">
      <c r="D1322"/>
      <c r="E1322"/>
    </row>
    <row r="1323" spans="4:5">
      <c r="D1323"/>
      <c r="E1323"/>
    </row>
    <row r="1324" spans="4:5">
      <c r="D1324"/>
      <c r="E1324"/>
    </row>
    <row r="1325" spans="4:5">
      <c r="D1325"/>
      <c r="E1325"/>
    </row>
    <row r="1326" spans="4:5">
      <c r="D1326"/>
      <c r="E1326"/>
    </row>
    <row r="1327" spans="4:5">
      <c r="D1327"/>
      <c r="E1327"/>
    </row>
    <row r="1328" spans="4:5">
      <c r="D1328"/>
      <c r="E1328"/>
    </row>
    <row r="1329" spans="4:5">
      <c r="D1329"/>
      <c r="E1329"/>
    </row>
    <row r="1330" spans="4:5">
      <c r="D1330"/>
      <c r="E1330"/>
    </row>
    <row r="1331" spans="4:5">
      <c r="D1331"/>
      <c r="E1331"/>
    </row>
    <row r="1332" spans="4:5">
      <c r="D1332"/>
      <c r="E1332"/>
    </row>
    <row r="1333" spans="4:5">
      <c r="D1333"/>
      <c r="E1333"/>
    </row>
    <row r="1334" spans="4:5">
      <c r="D1334"/>
      <c r="E1334"/>
    </row>
    <row r="1335" spans="4:5">
      <c r="D1335"/>
      <c r="E1335"/>
    </row>
    <row r="1336" spans="4:5">
      <c r="D1336"/>
      <c r="E1336"/>
    </row>
    <row r="1337" spans="4:5">
      <c r="D1337"/>
      <c r="E1337"/>
    </row>
    <row r="1338" spans="4:5">
      <c r="D1338"/>
      <c r="E1338"/>
    </row>
    <row r="1339" spans="4:5">
      <c r="D1339"/>
      <c r="E1339"/>
    </row>
    <row r="1340" spans="4:5">
      <c r="D1340"/>
      <c r="E1340"/>
    </row>
  </sheetData>
  <sheetProtection algorithmName="SHA-512" hashValue="fD5BfBLdulBpfdlFLBltqvr5OKhLg+UCTwTxCS6mnuzp6lS1nA3xCz6b5cyxzIR7uWViVJj4VSC0bZ0Ot51HUA==" saltValue="947Sln1/VNmVsfFCXqhC4Q==" spinCount="100000" sheet="1" objects="1" scenarios="1"/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4"/>
  <sheetViews>
    <sheetView topLeftCell="D56" zoomScale="51" workbookViewId="0">
      <selection activeCell="J88" sqref="J88"/>
    </sheetView>
  </sheetViews>
  <sheetFormatPr defaultRowHeight="15.6"/>
  <cols>
    <col min="1" max="1" width="27.5" style="72" bestFit="1" customWidth="1"/>
    <col min="2" max="2" width="21.69921875" bestFit="1" customWidth="1"/>
    <col min="3" max="3" width="58.69921875" bestFit="1" customWidth="1"/>
    <col min="4" max="4" width="74.5" bestFit="1" customWidth="1"/>
    <col min="5" max="7" width="42.19921875" customWidth="1"/>
    <col min="8" max="8" width="19.59765625" customWidth="1"/>
    <col min="9" max="9" width="22.19921875" style="72" bestFit="1" customWidth="1"/>
    <col min="10" max="10" width="16.69921875" customWidth="1"/>
    <col min="11" max="11" width="19.69921875" customWidth="1"/>
    <col min="12" max="12" width="26.19921875" bestFit="1" customWidth="1"/>
    <col min="13" max="13" width="31.3984375" bestFit="1" customWidth="1"/>
  </cols>
  <sheetData>
    <row r="1" spans="1:13">
      <c r="A1" s="139" t="s">
        <v>87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3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4" spans="1:13" ht="38.4" customHeight="1">
      <c r="A4" s="73"/>
      <c r="B4" s="5"/>
      <c r="C4" s="5"/>
      <c r="D4" s="2" t="s">
        <v>74</v>
      </c>
      <c r="E4" s="2"/>
      <c r="F4" s="2"/>
      <c r="G4" s="2"/>
      <c r="H4" s="2"/>
      <c r="I4" s="15"/>
      <c r="J4" s="140" t="s">
        <v>81</v>
      </c>
      <c r="K4" s="140"/>
      <c r="L4" s="140"/>
    </row>
    <row r="5" spans="1:13" ht="18">
      <c r="A5" s="73"/>
      <c r="B5" s="5"/>
      <c r="C5" s="5"/>
      <c r="D5" s="3" t="s">
        <v>71</v>
      </c>
      <c r="E5" s="3"/>
      <c r="F5" s="3"/>
      <c r="G5" s="3"/>
      <c r="H5" s="3"/>
      <c r="I5" s="16"/>
      <c r="J5" s="141" t="s">
        <v>80</v>
      </c>
      <c r="K5" s="141"/>
      <c r="L5" s="141"/>
    </row>
    <row r="6" spans="1:13" ht="34.200000000000003" customHeight="1">
      <c r="A6" s="73"/>
      <c r="B6" s="5"/>
      <c r="C6" s="5"/>
      <c r="D6" s="64" t="s">
        <v>154</v>
      </c>
      <c r="E6" s="3"/>
      <c r="F6" s="3"/>
      <c r="G6" s="3"/>
      <c r="H6" s="3"/>
      <c r="I6" s="16"/>
      <c r="J6" s="47"/>
      <c r="K6" s="47"/>
      <c r="L6" s="47"/>
    </row>
    <row r="7" spans="1:13" ht="16.2" thickBot="1">
      <c r="A7" s="73"/>
      <c r="B7" s="5"/>
      <c r="C7" s="5"/>
      <c r="D7" s="4"/>
      <c r="E7" s="4"/>
      <c r="F7" s="4"/>
      <c r="G7" s="4"/>
      <c r="H7" s="4"/>
      <c r="I7" s="17"/>
      <c r="J7" s="4"/>
      <c r="K7" s="4"/>
      <c r="L7" s="8"/>
    </row>
    <row r="8" spans="1:13">
      <c r="A8" s="73"/>
      <c r="B8" s="5"/>
      <c r="C8" s="5"/>
      <c r="D8" s="65"/>
      <c r="E8" s="65"/>
      <c r="F8" s="65"/>
      <c r="G8" s="65"/>
      <c r="H8" s="65"/>
      <c r="I8" s="66"/>
      <c r="J8" s="65"/>
      <c r="K8" s="65"/>
      <c r="L8" s="5"/>
    </row>
    <row r="9" spans="1:13" ht="18.600000000000001" thickBot="1">
      <c r="A9" s="73"/>
      <c r="B9" s="5"/>
      <c r="C9" s="5"/>
      <c r="D9" s="6" t="s">
        <v>75</v>
      </c>
      <c r="E9" s="5"/>
      <c r="F9" s="5"/>
      <c r="G9" s="5"/>
      <c r="H9" s="5"/>
      <c r="I9" s="73"/>
      <c r="L9" s="10"/>
    </row>
    <row r="10" spans="1:13" ht="33" customHeight="1">
      <c r="A10" s="73"/>
      <c r="B10" s="5"/>
      <c r="C10" s="5"/>
      <c r="D10" s="7" t="s">
        <v>72</v>
      </c>
      <c r="E10" s="5"/>
      <c r="F10" s="5"/>
      <c r="G10" s="5"/>
      <c r="H10" s="5"/>
      <c r="I10" s="73"/>
      <c r="J10" s="142" t="s">
        <v>76</v>
      </c>
      <c r="K10" s="143"/>
      <c r="L10" s="144"/>
    </row>
    <row r="11" spans="1:13" ht="34.200000000000003" customHeight="1" thickBot="1">
      <c r="A11" s="73"/>
      <c r="B11" s="5"/>
      <c r="C11" s="5"/>
      <c r="D11" s="7" t="s">
        <v>73</v>
      </c>
      <c r="E11" s="5"/>
      <c r="F11" s="5"/>
      <c r="G11" s="5"/>
      <c r="H11" s="5"/>
      <c r="I11" s="73"/>
      <c r="J11" s="145">
        <v>2022000</v>
      </c>
      <c r="K11" s="146"/>
      <c r="L11" s="147"/>
    </row>
    <row r="12" spans="1:13" ht="27.6" customHeight="1" thickBot="1">
      <c r="A12" s="73"/>
      <c r="B12" s="5"/>
      <c r="C12" s="5"/>
      <c r="D12" s="7" t="s">
        <v>155</v>
      </c>
      <c r="E12" s="5"/>
      <c r="F12" s="5"/>
      <c r="G12" s="5"/>
      <c r="H12" s="5"/>
      <c r="I12" s="73"/>
      <c r="J12" s="46"/>
      <c r="K12" s="46"/>
      <c r="L12" s="46"/>
    </row>
    <row r="13" spans="1:13" ht="18.600000000000001" thickBot="1">
      <c r="A13" s="74"/>
      <c r="B13" s="8"/>
      <c r="C13" s="8"/>
      <c r="D13" s="9"/>
      <c r="E13" s="8"/>
      <c r="F13" s="8"/>
      <c r="G13" s="8"/>
      <c r="H13" s="8"/>
      <c r="I13" s="74"/>
      <c r="J13" s="12"/>
      <c r="K13" s="12"/>
      <c r="L13" s="12"/>
    </row>
    <row r="15" spans="1:13" ht="52.5" customHeight="1">
      <c r="A15" s="124" t="s">
        <v>156</v>
      </c>
      <c r="B15" s="125" t="s">
        <v>157</v>
      </c>
      <c r="C15" s="124" t="s">
        <v>349</v>
      </c>
      <c r="D15" s="126" t="s">
        <v>0</v>
      </c>
      <c r="E15" s="126" t="s">
        <v>1</v>
      </c>
      <c r="F15" s="126" t="s">
        <v>2</v>
      </c>
      <c r="G15" s="126" t="s">
        <v>3</v>
      </c>
      <c r="H15" s="13" t="s">
        <v>347</v>
      </c>
      <c r="I15" s="67" t="s">
        <v>84</v>
      </c>
      <c r="J15" s="68" t="s">
        <v>70</v>
      </c>
      <c r="K15" s="69" t="s">
        <v>86</v>
      </c>
      <c r="L15" s="14" t="s">
        <v>79</v>
      </c>
      <c r="M15" s="128" t="s">
        <v>359</v>
      </c>
    </row>
    <row r="16" spans="1:13">
      <c r="A16" s="80" t="s">
        <v>158</v>
      </c>
      <c r="B16" s="76">
        <v>1</v>
      </c>
      <c r="C16" s="127" t="s">
        <v>358</v>
      </c>
      <c r="D16" s="121" t="s">
        <v>159</v>
      </c>
      <c r="E16" s="121" t="s">
        <v>160</v>
      </c>
      <c r="F16" s="82" t="s">
        <v>48</v>
      </c>
      <c r="G16" s="83" t="s">
        <v>49</v>
      </c>
      <c r="H16" s="122">
        <v>84.097970000000004</v>
      </c>
      <c r="I16" s="75">
        <v>5</v>
      </c>
      <c r="J16" s="45"/>
      <c r="K16" s="71" t="str">
        <f>IF(J16&lt;I16,"PEDIDO RECUSADO","PEDIDO ACEITO")</f>
        <v>PEDIDO RECUSADO</v>
      </c>
      <c r="L16" s="70">
        <f>J16*H16</f>
        <v>0</v>
      </c>
      <c r="M16" s="1"/>
    </row>
    <row r="17" spans="1:13">
      <c r="A17" s="80" t="s">
        <v>161</v>
      </c>
      <c r="B17" s="76">
        <v>2</v>
      </c>
      <c r="C17" s="80"/>
      <c r="D17" s="82" t="s">
        <v>162</v>
      </c>
      <c r="E17" s="48" t="s">
        <v>163</v>
      </c>
      <c r="F17" s="82" t="s">
        <v>5</v>
      </c>
      <c r="G17" s="48" t="s">
        <v>6</v>
      </c>
      <c r="H17" s="122">
        <v>203.51708740000001</v>
      </c>
      <c r="I17" s="75">
        <v>0.5</v>
      </c>
      <c r="J17" s="45"/>
      <c r="K17" s="71" t="str">
        <f t="shared" ref="K17:K80" si="0">IF(J17&lt;I17,"PEDIDO RECUSADO","PEDIDO ACEITO")</f>
        <v>PEDIDO RECUSADO</v>
      </c>
      <c r="L17" s="70">
        <f t="shared" ref="L17:L80" si="1">J17*H17</f>
        <v>0</v>
      </c>
      <c r="M17" s="1"/>
    </row>
    <row r="18" spans="1:13">
      <c r="A18" s="80" t="s">
        <v>164</v>
      </c>
      <c r="B18" s="76">
        <v>4</v>
      </c>
      <c r="C18" s="80"/>
      <c r="D18" s="82" t="s">
        <v>165</v>
      </c>
      <c r="E18" s="48" t="s">
        <v>8</v>
      </c>
      <c r="F18" s="82" t="s">
        <v>9</v>
      </c>
      <c r="G18" s="48" t="s">
        <v>10</v>
      </c>
      <c r="H18" s="122">
        <v>101.82234216000001</v>
      </c>
      <c r="I18" s="75">
        <v>5</v>
      </c>
      <c r="J18" s="45"/>
      <c r="K18" s="71" t="str">
        <f t="shared" si="0"/>
        <v>PEDIDO RECUSADO</v>
      </c>
      <c r="L18" s="70">
        <f t="shared" si="1"/>
        <v>0</v>
      </c>
      <c r="M18" s="1"/>
    </row>
    <row r="19" spans="1:13">
      <c r="A19" s="80" t="s">
        <v>166</v>
      </c>
      <c r="B19" s="76">
        <v>5</v>
      </c>
      <c r="C19" s="80"/>
      <c r="D19" s="89" t="s">
        <v>167</v>
      </c>
      <c r="E19" s="89" t="s">
        <v>168</v>
      </c>
      <c r="F19" s="87" t="s">
        <v>12</v>
      </c>
      <c r="G19" s="48" t="s">
        <v>6</v>
      </c>
      <c r="H19" s="122">
        <v>30.623260800000008</v>
      </c>
      <c r="I19" s="75">
        <v>2</v>
      </c>
      <c r="J19" s="45"/>
      <c r="K19" s="71" t="str">
        <f t="shared" si="0"/>
        <v>PEDIDO RECUSADO</v>
      </c>
      <c r="L19" s="70">
        <f t="shared" si="1"/>
        <v>0</v>
      </c>
      <c r="M19" s="1"/>
    </row>
    <row r="20" spans="1:13">
      <c r="A20" s="80" t="s">
        <v>169</v>
      </c>
      <c r="B20" s="76">
        <v>6</v>
      </c>
      <c r="C20" s="80"/>
      <c r="D20" s="82" t="s">
        <v>170</v>
      </c>
      <c r="E20" s="48" t="s">
        <v>11</v>
      </c>
      <c r="F20" s="87" t="s">
        <v>12</v>
      </c>
      <c r="G20" s="48" t="s">
        <v>6</v>
      </c>
      <c r="H20" s="122">
        <v>203.51708740000004</v>
      </c>
      <c r="I20" s="75">
        <v>1</v>
      </c>
      <c r="J20" s="45"/>
      <c r="K20" s="71" t="str">
        <f t="shared" si="0"/>
        <v>PEDIDO RECUSADO</v>
      </c>
      <c r="L20" s="70">
        <f t="shared" si="1"/>
        <v>0</v>
      </c>
      <c r="M20" s="1"/>
    </row>
    <row r="21" spans="1:13">
      <c r="A21" s="80" t="s">
        <v>171</v>
      </c>
      <c r="B21" s="76">
        <v>7</v>
      </c>
      <c r="C21" s="80"/>
      <c r="D21" s="82" t="s">
        <v>172</v>
      </c>
      <c r="E21" s="48" t="s">
        <v>173</v>
      </c>
      <c r="F21" s="87" t="s">
        <v>12</v>
      </c>
      <c r="G21" s="48" t="s">
        <v>6</v>
      </c>
      <c r="H21" s="122">
        <v>20.415507200000004</v>
      </c>
      <c r="I21" s="75">
        <v>5</v>
      </c>
      <c r="J21" s="45"/>
      <c r="K21" s="71" t="str">
        <f t="shared" si="0"/>
        <v>PEDIDO RECUSADO</v>
      </c>
      <c r="L21" s="70">
        <f t="shared" si="1"/>
        <v>0</v>
      </c>
      <c r="M21" s="1"/>
    </row>
    <row r="22" spans="1:13">
      <c r="A22" s="80" t="s">
        <v>174</v>
      </c>
      <c r="B22" s="76">
        <v>8</v>
      </c>
      <c r="C22" s="80"/>
      <c r="D22" s="82" t="s">
        <v>113</v>
      </c>
      <c r="E22" s="48" t="s">
        <v>175</v>
      </c>
      <c r="F22" s="87" t="s">
        <v>12</v>
      </c>
      <c r="G22" s="48" t="s">
        <v>6</v>
      </c>
      <c r="H22" s="122">
        <v>30.623260800000001</v>
      </c>
      <c r="I22" s="75">
        <v>5</v>
      </c>
      <c r="J22" s="45"/>
      <c r="K22" s="71" t="str">
        <f t="shared" si="0"/>
        <v>PEDIDO RECUSADO</v>
      </c>
      <c r="L22" s="70">
        <f t="shared" si="1"/>
        <v>0</v>
      </c>
      <c r="M22" s="1"/>
    </row>
    <row r="23" spans="1:13">
      <c r="A23" s="80" t="s">
        <v>176</v>
      </c>
      <c r="B23" s="76">
        <v>9</v>
      </c>
      <c r="C23" s="80"/>
      <c r="D23" s="82" t="s">
        <v>177</v>
      </c>
      <c r="E23" s="48" t="s">
        <v>14</v>
      </c>
      <c r="F23" s="87" t="s">
        <v>12</v>
      </c>
      <c r="G23" s="48" t="s">
        <v>6</v>
      </c>
      <c r="H23" s="122">
        <v>203.51708740000004</v>
      </c>
      <c r="I23" s="75">
        <v>0.1</v>
      </c>
      <c r="J23" s="45"/>
      <c r="K23" s="71" t="str">
        <f t="shared" si="0"/>
        <v>PEDIDO RECUSADO</v>
      </c>
      <c r="L23" s="70">
        <f t="shared" si="1"/>
        <v>0</v>
      </c>
      <c r="M23" s="1"/>
    </row>
    <row r="24" spans="1:13">
      <c r="A24" s="80" t="s">
        <v>178</v>
      </c>
      <c r="B24" s="76">
        <v>10</v>
      </c>
      <c r="C24" s="95"/>
      <c r="D24" s="82" t="s">
        <v>83</v>
      </c>
      <c r="E24" s="48" t="s">
        <v>179</v>
      </c>
      <c r="F24" s="87" t="s">
        <v>12</v>
      </c>
      <c r="G24" s="48" t="s">
        <v>6</v>
      </c>
      <c r="H24" s="122">
        <v>203.51708740000004</v>
      </c>
      <c r="I24" s="75">
        <v>0.1</v>
      </c>
      <c r="J24" s="45"/>
      <c r="K24" s="71" t="str">
        <f t="shared" si="0"/>
        <v>PEDIDO RECUSADO</v>
      </c>
      <c r="L24" s="70">
        <f t="shared" si="1"/>
        <v>0</v>
      </c>
      <c r="M24" s="1"/>
    </row>
    <row r="25" spans="1:13">
      <c r="A25" s="80" t="s">
        <v>180</v>
      </c>
      <c r="B25" s="76">
        <v>12</v>
      </c>
      <c r="C25" s="95"/>
      <c r="D25" s="82" t="s">
        <v>96</v>
      </c>
      <c r="E25" s="89" t="s">
        <v>17</v>
      </c>
      <c r="F25" s="82" t="s">
        <v>18</v>
      </c>
      <c r="G25" s="48" t="s">
        <v>6</v>
      </c>
      <c r="H25" s="122">
        <v>84.097970000000004</v>
      </c>
      <c r="I25" s="75">
        <v>0.2</v>
      </c>
      <c r="J25" s="45"/>
      <c r="K25" s="71" t="str">
        <f t="shared" si="0"/>
        <v>PEDIDO RECUSADO</v>
      </c>
      <c r="L25" s="70">
        <f t="shared" si="1"/>
        <v>0</v>
      </c>
      <c r="M25" s="1"/>
    </row>
    <row r="26" spans="1:13">
      <c r="A26" s="80" t="s">
        <v>181</v>
      </c>
      <c r="B26" s="76">
        <v>13</v>
      </c>
      <c r="C26" s="95"/>
      <c r="D26" s="89" t="s">
        <v>182</v>
      </c>
      <c r="E26" s="48" t="s">
        <v>183</v>
      </c>
      <c r="F26" s="82" t="s">
        <v>18</v>
      </c>
      <c r="G26" s="48" t="s">
        <v>23</v>
      </c>
      <c r="H26" s="122">
        <v>168.18539480000001</v>
      </c>
      <c r="I26" s="75">
        <v>0.1</v>
      </c>
      <c r="J26" s="45"/>
      <c r="K26" s="71" t="str">
        <f t="shared" si="0"/>
        <v>PEDIDO RECUSADO</v>
      </c>
      <c r="L26" s="70">
        <f t="shared" si="1"/>
        <v>0</v>
      </c>
      <c r="M26" s="1"/>
    </row>
    <row r="27" spans="1:13">
      <c r="A27" s="80" t="s">
        <v>184</v>
      </c>
      <c r="B27" s="76">
        <v>14</v>
      </c>
      <c r="C27" s="95"/>
      <c r="D27" s="82" t="s">
        <v>185</v>
      </c>
      <c r="E27" s="48" t="s">
        <v>186</v>
      </c>
      <c r="F27" s="82" t="s">
        <v>9</v>
      </c>
      <c r="G27" s="48" t="s">
        <v>10</v>
      </c>
      <c r="H27" s="122">
        <v>101.82234216000001</v>
      </c>
      <c r="I27" s="75">
        <v>1</v>
      </c>
      <c r="J27" s="45"/>
      <c r="K27" s="71" t="str">
        <f t="shared" si="0"/>
        <v>PEDIDO RECUSADO</v>
      </c>
      <c r="L27" s="70">
        <f t="shared" si="1"/>
        <v>0</v>
      </c>
      <c r="M27" s="1"/>
    </row>
    <row r="28" spans="1:13">
      <c r="A28" s="80" t="s">
        <v>187</v>
      </c>
      <c r="B28" s="76">
        <v>15</v>
      </c>
      <c r="C28" s="95"/>
      <c r="D28" s="82" t="s">
        <v>188</v>
      </c>
      <c r="E28" s="48" t="s">
        <v>19</v>
      </c>
      <c r="F28" s="82" t="s">
        <v>12</v>
      </c>
      <c r="G28" s="48" t="s">
        <v>6</v>
      </c>
      <c r="H28" s="122">
        <v>305.33942956000004</v>
      </c>
      <c r="I28" s="75">
        <v>0.2</v>
      </c>
      <c r="J28" s="45"/>
      <c r="K28" s="71" t="str">
        <f t="shared" si="0"/>
        <v>PEDIDO RECUSADO</v>
      </c>
      <c r="L28" s="70">
        <f t="shared" si="1"/>
        <v>0</v>
      </c>
      <c r="M28" s="1"/>
    </row>
    <row r="29" spans="1:13">
      <c r="A29" s="80" t="s">
        <v>189</v>
      </c>
      <c r="B29" s="76">
        <v>16</v>
      </c>
      <c r="C29" s="95"/>
      <c r="D29" s="82" t="s">
        <v>190</v>
      </c>
      <c r="E29" s="48" t="s">
        <v>20</v>
      </c>
      <c r="F29" s="82" t="s">
        <v>12</v>
      </c>
      <c r="G29" s="48" t="s">
        <v>6</v>
      </c>
      <c r="H29" s="122">
        <v>10.207753600000002</v>
      </c>
      <c r="I29" s="75">
        <v>5</v>
      </c>
      <c r="J29" s="45"/>
      <c r="K29" s="71" t="str">
        <f t="shared" si="0"/>
        <v>PEDIDO RECUSADO</v>
      </c>
      <c r="L29" s="70">
        <f t="shared" si="1"/>
        <v>0</v>
      </c>
      <c r="M29" s="1"/>
    </row>
    <row r="30" spans="1:13">
      <c r="A30" s="80" t="s">
        <v>191</v>
      </c>
      <c r="B30" s="76">
        <v>17</v>
      </c>
      <c r="C30" s="95"/>
      <c r="D30" s="82" t="s">
        <v>115</v>
      </c>
      <c r="E30" s="48" t="s">
        <v>192</v>
      </c>
      <c r="F30" s="82" t="s">
        <v>22</v>
      </c>
      <c r="G30" s="48" t="s">
        <v>23</v>
      </c>
      <c r="H30" s="122">
        <v>305.33942956000004</v>
      </c>
      <c r="I30" s="75">
        <v>0.5</v>
      </c>
      <c r="J30" s="45"/>
      <c r="K30" s="71" t="str">
        <f t="shared" si="0"/>
        <v>PEDIDO RECUSADO</v>
      </c>
      <c r="L30" s="70">
        <f t="shared" si="1"/>
        <v>0</v>
      </c>
      <c r="M30" s="1"/>
    </row>
    <row r="31" spans="1:13">
      <c r="A31" s="80" t="s">
        <v>193</v>
      </c>
      <c r="B31" s="76">
        <v>18</v>
      </c>
      <c r="C31" s="127" t="s">
        <v>358</v>
      </c>
      <c r="D31" s="90" t="s">
        <v>116</v>
      </c>
      <c r="E31" s="90" t="s">
        <v>117</v>
      </c>
      <c r="F31" s="82" t="s">
        <v>48</v>
      </c>
      <c r="G31" s="90" t="s">
        <v>49</v>
      </c>
      <c r="H31" s="122">
        <v>16.819593999999999</v>
      </c>
      <c r="I31" s="75">
        <v>1</v>
      </c>
      <c r="J31" s="45"/>
      <c r="K31" s="71" t="str">
        <f t="shared" si="0"/>
        <v>PEDIDO RECUSADO</v>
      </c>
      <c r="L31" s="70">
        <f t="shared" si="1"/>
        <v>0</v>
      </c>
      <c r="M31" s="1"/>
    </row>
    <row r="32" spans="1:13">
      <c r="A32" s="80" t="s">
        <v>194</v>
      </c>
      <c r="B32" s="76">
        <v>19</v>
      </c>
      <c r="C32" s="127" t="s">
        <v>358</v>
      </c>
      <c r="D32" s="90" t="s">
        <v>118</v>
      </c>
      <c r="E32" s="90" t="s">
        <v>119</v>
      </c>
      <c r="F32" s="82" t="s">
        <v>48</v>
      </c>
      <c r="G32" s="90" t="s">
        <v>49</v>
      </c>
      <c r="H32" s="122">
        <v>100.9070188</v>
      </c>
      <c r="I32" s="75">
        <v>0.5</v>
      </c>
      <c r="J32" s="45"/>
      <c r="K32" s="71" t="str">
        <f t="shared" si="0"/>
        <v>PEDIDO RECUSADO</v>
      </c>
      <c r="L32" s="70">
        <f t="shared" si="1"/>
        <v>0</v>
      </c>
      <c r="M32" s="1"/>
    </row>
    <row r="33" spans="1:13">
      <c r="A33" s="80" t="s">
        <v>195</v>
      </c>
      <c r="B33" s="76">
        <v>20</v>
      </c>
      <c r="C33" s="95"/>
      <c r="D33" s="89" t="s">
        <v>196</v>
      </c>
      <c r="E33" s="89" t="s">
        <v>197</v>
      </c>
      <c r="F33" s="82" t="s">
        <v>18</v>
      </c>
      <c r="G33" s="48" t="s">
        <v>6</v>
      </c>
      <c r="H33" s="122">
        <v>168.18539480000001</v>
      </c>
      <c r="I33" s="75">
        <v>0.2</v>
      </c>
      <c r="J33" s="45"/>
      <c r="K33" s="71" t="str">
        <f t="shared" si="0"/>
        <v>PEDIDO RECUSADO</v>
      </c>
      <c r="L33" s="70">
        <f t="shared" si="1"/>
        <v>0</v>
      </c>
      <c r="M33" s="1"/>
    </row>
    <row r="34" spans="1:13">
      <c r="A34" s="80" t="s">
        <v>198</v>
      </c>
      <c r="B34" s="76">
        <v>21</v>
      </c>
      <c r="C34" s="95"/>
      <c r="D34" s="82" t="s">
        <v>199</v>
      </c>
      <c r="E34" s="48" t="s">
        <v>24</v>
      </c>
      <c r="F34" s="82" t="s">
        <v>18</v>
      </c>
      <c r="G34" s="48" t="s">
        <v>6</v>
      </c>
      <c r="H34" s="122">
        <v>25.224118400000002</v>
      </c>
      <c r="I34" s="75">
        <v>1</v>
      </c>
      <c r="J34" s="45"/>
      <c r="K34" s="71" t="str">
        <f t="shared" si="0"/>
        <v>PEDIDO RECUSADO</v>
      </c>
      <c r="L34" s="70">
        <f t="shared" si="1"/>
        <v>0</v>
      </c>
      <c r="M34" s="1"/>
    </row>
    <row r="35" spans="1:13">
      <c r="A35" s="80" t="s">
        <v>200</v>
      </c>
      <c r="B35" s="76">
        <v>22</v>
      </c>
      <c r="C35" s="95"/>
      <c r="D35" s="82" t="s">
        <v>201</v>
      </c>
      <c r="E35" s="48" t="s">
        <v>25</v>
      </c>
      <c r="F35" s="82" t="s">
        <v>18</v>
      </c>
      <c r="G35" s="48" t="s">
        <v>10</v>
      </c>
      <c r="H35" s="122">
        <v>25.224118400000002</v>
      </c>
      <c r="I35" s="75">
        <v>1</v>
      </c>
      <c r="J35" s="45"/>
      <c r="K35" s="71" t="str">
        <f t="shared" si="0"/>
        <v>PEDIDO RECUSADO</v>
      </c>
      <c r="L35" s="70">
        <f t="shared" si="1"/>
        <v>0</v>
      </c>
      <c r="M35" s="1"/>
    </row>
    <row r="36" spans="1:13">
      <c r="A36" s="80" t="s">
        <v>202</v>
      </c>
      <c r="B36" s="76">
        <v>23</v>
      </c>
      <c r="C36" s="95"/>
      <c r="D36" s="82" t="s">
        <v>203</v>
      </c>
      <c r="E36" s="48" t="s">
        <v>26</v>
      </c>
      <c r="F36" s="82" t="s">
        <v>9</v>
      </c>
      <c r="G36" s="48" t="s">
        <v>6</v>
      </c>
      <c r="H36" s="122">
        <v>91.614588560000016</v>
      </c>
      <c r="I36" s="75">
        <v>1</v>
      </c>
      <c r="J36" s="45"/>
      <c r="K36" s="71" t="str">
        <f t="shared" si="0"/>
        <v>PEDIDO RECUSADO</v>
      </c>
      <c r="L36" s="70">
        <f t="shared" si="1"/>
        <v>0</v>
      </c>
      <c r="M36" s="1"/>
    </row>
    <row r="37" spans="1:13">
      <c r="A37" s="80" t="s">
        <v>204</v>
      </c>
      <c r="B37" s="76">
        <v>24</v>
      </c>
      <c r="C37" s="95"/>
      <c r="D37" s="82" t="s">
        <v>120</v>
      </c>
      <c r="E37" s="48" t="s">
        <v>82</v>
      </c>
      <c r="F37" s="82" t="s">
        <v>9</v>
      </c>
      <c r="G37" s="48" t="s">
        <v>6</v>
      </c>
      <c r="H37" s="122">
        <v>122.11025244000002</v>
      </c>
      <c r="I37" s="75">
        <v>3</v>
      </c>
      <c r="J37" s="45"/>
      <c r="K37" s="71" t="str">
        <f t="shared" si="0"/>
        <v>PEDIDO RECUSADO</v>
      </c>
      <c r="L37" s="70">
        <f t="shared" si="1"/>
        <v>0</v>
      </c>
      <c r="M37" s="1"/>
    </row>
    <row r="38" spans="1:13">
      <c r="A38" s="80" t="s">
        <v>205</v>
      </c>
      <c r="B38" s="76">
        <v>25</v>
      </c>
      <c r="C38" s="95"/>
      <c r="D38" s="82" t="s">
        <v>206</v>
      </c>
      <c r="E38" s="48" t="s">
        <v>207</v>
      </c>
      <c r="F38" s="82" t="s">
        <v>27</v>
      </c>
      <c r="G38" s="48" t="s">
        <v>28</v>
      </c>
      <c r="H38" s="122">
        <v>101.82234216000001</v>
      </c>
      <c r="I38" s="75">
        <v>3</v>
      </c>
      <c r="J38" s="45"/>
      <c r="K38" s="71" t="str">
        <f t="shared" si="0"/>
        <v>PEDIDO RECUSADO</v>
      </c>
      <c r="L38" s="70">
        <f t="shared" si="1"/>
        <v>0</v>
      </c>
      <c r="M38" s="1"/>
    </row>
    <row r="39" spans="1:13">
      <c r="A39" s="80" t="s">
        <v>208</v>
      </c>
      <c r="B39" s="76">
        <v>26</v>
      </c>
      <c r="C39" s="95"/>
      <c r="D39" s="82" t="s">
        <v>209</v>
      </c>
      <c r="E39" s="48" t="s">
        <v>210</v>
      </c>
      <c r="F39" s="82" t="s">
        <v>27</v>
      </c>
      <c r="G39" s="48" t="s">
        <v>28</v>
      </c>
      <c r="H39" s="122">
        <v>122.11025244000002</v>
      </c>
      <c r="I39" s="75">
        <v>3</v>
      </c>
      <c r="J39" s="45"/>
      <c r="K39" s="71" t="str">
        <f t="shared" si="0"/>
        <v>PEDIDO RECUSADO</v>
      </c>
      <c r="L39" s="70">
        <f t="shared" si="1"/>
        <v>0</v>
      </c>
      <c r="M39" s="1"/>
    </row>
    <row r="40" spans="1:13">
      <c r="A40" s="80" t="s">
        <v>211</v>
      </c>
      <c r="B40" s="76">
        <v>28</v>
      </c>
      <c r="C40" s="95"/>
      <c r="D40" s="82" t="s">
        <v>212</v>
      </c>
      <c r="E40" s="48" t="s">
        <v>213</v>
      </c>
      <c r="F40" s="82" t="s">
        <v>27</v>
      </c>
      <c r="G40" s="48" t="s">
        <v>28</v>
      </c>
      <c r="H40" s="122">
        <v>122.11025244000002</v>
      </c>
      <c r="I40" s="75">
        <v>4</v>
      </c>
      <c r="J40" s="45"/>
      <c r="K40" s="71" t="str">
        <f t="shared" si="0"/>
        <v>PEDIDO RECUSADO</v>
      </c>
      <c r="L40" s="70">
        <f t="shared" si="1"/>
        <v>0</v>
      </c>
      <c r="M40" s="1"/>
    </row>
    <row r="41" spans="1:13">
      <c r="A41" s="80" t="s">
        <v>214</v>
      </c>
      <c r="B41" s="76">
        <v>29</v>
      </c>
      <c r="C41" s="95"/>
      <c r="D41" s="89" t="s">
        <v>215</v>
      </c>
      <c r="E41" s="89" t="s">
        <v>216</v>
      </c>
      <c r="F41" s="82" t="s">
        <v>27</v>
      </c>
      <c r="G41" s="48" t="s">
        <v>28</v>
      </c>
      <c r="H41" s="122">
        <v>148.01242720000002</v>
      </c>
      <c r="I41" s="75">
        <v>1</v>
      </c>
      <c r="J41" s="45"/>
      <c r="K41" s="71" t="str">
        <f t="shared" si="0"/>
        <v>PEDIDO RECUSADO</v>
      </c>
      <c r="L41" s="70">
        <f t="shared" si="1"/>
        <v>0</v>
      </c>
      <c r="M41" s="1"/>
    </row>
    <row r="42" spans="1:13">
      <c r="A42" s="80" t="s">
        <v>217</v>
      </c>
      <c r="B42" s="76">
        <v>30</v>
      </c>
      <c r="C42" s="95"/>
      <c r="D42" s="89" t="s">
        <v>218</v>
      </c>
      <c r="E42" s="89" t="s">
        <v>219</v>
      </c>
      <c r="F42" s="82" t="s">
        <v>27</v>
      </c>
      <c r="G42" s="48" t="s">
        <v>28</v>
      </c>
      <c r="H42" s="122">
        <v>203.51708740000004</v>
      </c>
      <c r="I42" s="75">
        <v>0.5</v>
      </c>
      <c r="J42" s="45"/>
      <c r="K42" s="71" t="str">
        <f t="shared" si="0"/>
        <v>PEDIDO RECUSADO</v>
      </c>
      <c r="L42" s="70">
        <f t="shared" si="1"/>
        <v>0</v>
      </c>
      <c r="M42" s="1"/>
    </row>
    <row r="43" spans="1:13">
      <c r="A43" s="80" t="s">
        <v>220</v>
      </c>
      <c r="B43" s="76">
        <v>31</v>
      </c>
      <c r="C43" s="95"/>
      <c r="D43" s="89" t="s">
        <v>221</v>
      </c>
      <c r="E43" s="89" t="s">
        <v>222</v>
      </c>
      <c r="F43" s="90" t="s">
        <v>121</v>
      </c>
      <c r="G43" s="82" t="s">
        <v>28</v>
      </c>
      <c r="H43" s="122">
        <v>252.28336480000002</v>
      </c>
      <c r="I43" s="75">
        <v>0.5</v>
      </c>
      <c r="J43" s="45"/>
      <c r="K43" s="71" t="str">
        <f t="shared" si="0"/>
        <v>PEDIDO RECUSADO</v>
      </c>
      <c r="L43" s="70">
        <f t="shared" si="1"/>
        <v>0</v>
      </c>
      <c r="M43" s="1"/>
    </row>
    <row r="44" spans="1:13">
      <c r="A44" s="80" t="s">
        <v>223</v>
      </c>
      <c r="B44" s="76">
        <v>32</v>
      </c>
      <c r="C44" s="95"/>
      <c r="D44" s="82" t="s">
        <v>224</v>
      </c>
      <c r="E44" s="48" t="s">
        <v>225</v>
      </c>
      <c r="F44" s="82" t="s">
        <v>27</v>
      </c>
      <c r="G44" s="48" t="s">
        <v>28</v>
      </c>
      <c r="H44" s="122">
        <v>122.11025244000002</v>
      </c>
      <c r="I44" s="75">
        <v>1</v>
      </c>
      <c r="J44" s="45"/>
      <c r="K44" s="71" t="str">
        <f t="shared" si="0"/>
        <v>PEDIDO RECUSADO</v>
      </c>
      <c r="L44" s="70">
        <f t="shared" si="1"/>
        <v>0</v>
      </c>
      <c r="M44" s="1"/>
    </row>
    <row r="45" spans="1:13">
      <c r="A45" s="80" t="s">
        <v>226</v>
      </c>
      <c r="B45" s="76">
        <v>33</v>
      </c>
      <c r="C45" s="95"/>
      <c r="D45" s="82" t="s">
        <v>227</v>
      </c>
      <c r="E45" s="48" t="s">
        <v>228</v>
      </c>
      <c r="F45" s="82" t="s">
        <v>27</v>
      </c>
      <c r="G45" s="48" t="s">
        <v>28</v>
      </c>
      <c r="H45" s="122">
        <v>712.30980590000013</v>
      </c>
      <c r="I45" s="75">
        <v>0.1</v>
      </c>
      <c r="J45" s="45"/>
      <c r="K45" s="71" t="str">
        <f t="shared" si="0"/>
        <v>PEDIDO RECUSADO</v>
      </c>
      <c r="L45" s="70">
        <f t="shared" si="1"/>
        <v>0</v>
      </c>
      <c r="M45" s="1"/>
    </row>
    <row r="46" spans="1:13">
      <c r="A46" s="80" t="s">
        <v>229</v>
      </c>
      <c r="B46" s="76">
        <v>34</v>
      </c>
      <c r="C46" s="95"/>
      <c r="D46" s="82" t="s">
        <v>230</v>
      </c>
      <c r="E46" s="48" t="s">
        <v>231</v>
      </c>
      <c r="F46" s="82" t="s">
        <v>27</v>
      </c>
      <c r="G46" s="48" t="s">
        <v>28</v>
      </c>
      <c r="H46" s="122">
        <v>162.81366992000002</v>
      </c>
      <c r="I46" s="75">
        <v>0.3</v>
      </c>
      <c r="J46" s="45"/>
      <c r="K46" s="71" t="str">
        <f t="shared" si="0"/>
        <v>PEDIDO RECUSADO</v>
      </c>
      <c r="L46" s="70">
        <f t="shared" si="1"/>
        <v>0</v>
      </c>
      <c r="M46" s="1"/>
    </row>
    <row r="47" spans="1:13">
      <c r="A47" s="80" t="s">
        <v>232</v>
      </c>
      <c r="B47" s="76">
        <v>35</v>
      </c>
      <c r="C47" s="95"/>
      <c r="D47" s="82" t="s">
        <v>122</v>
      </c>
      <c r="E47" s="48" t="s">
        <v>233</v>
      </c>
      <c r="F47" s="82" t="s">
        <v>27</v>
      </c>
      <c r="G47" s="48" t="s">
        <v>28</v>
      </c>
      <c r="H47" s="122">
        <v>203.51708740000004</v>
      </c>
      <c r="I47" s="75">
        <v>0.5</v>
      </c>
      <c r="J47" s="45"/>
      <c r="K47" s="71" t="str">
        <f t="shared" si="0"/>
        <v>PEDIDO RECUSADO</v>
      </c>
      <c r="L47" s="70">
        <f t="shared" si="1"/>
        <v>0</v>
      </c>
      <c r="M47" s="1"/>
    </row>
    <row r="48" spans="1:13">
      <c r="A48" s="80" t="s">
        <v>234</v>
      </c>
      <c r="B48" s="76">
        <v>36</v>
      </c>
      <c r="C48" s="95"/>
      <c r="D48" s="82" t="s">
        <v>235</v>
      </c>
      <c r="E48" s="48" t="s">
        <v>236</v>
      </c>
      <c r="F48" s="82" t="s">
        <v>27</v>
      </c>
      <c r="G48" s="48" t="s">
        <v>28</v>
      </c>
      <c r="H48" s="122">
        <v>173.02142352000001</v>
      </c>
      <c r="I48" s="75">
        <v>0.5</v>
      </c>
      <c r="J48" s="45"/>
      <c r="K48" s="71" t="str">
        <f t="shared" si="0"/>
        <v>PEDIDO RECUSADO</v>
      </c>
      <c r="L48" s="70">
        <f t="shared" si="1"/>
        <v>0</v>
      </c>
      <c r="M48" s="1"/>
    </row>
    <row r="49" spans="1:13">
      <c r="A49" s="80" t="s">
        <v>237</v>
      </c>
      <c r="B49" s="76">
        <v>37</v>
      </c>
      <c r="C49" s="95"/>
      <c r="D49" s="82" t="s">
        <v>123</v>
      </c>
      <c r="E49" s="48" t="s">
        <v>238</v>
      </c>
      <c r="F49" s="82" t="s">
        <v>27</v>
      </c>
      <c r="G49" s="48" t="s">
        <v>28</v>
      </c>
      <c r="H49" s="122">
        <v>162.81366992000002</v>
      </c>
      <c r="I49" s="75">
        <v>2</v>
      </c>
      <c r="J49" s="45"/>
      <c r="K49" s="71" t="str">
        <f t="shared" si="0"/>
        <v>PEDIDO RECUSADO</v>
      </c>
      <c r="L49" s="70">
        <f t="shared" si="1"/>
        <v>0</v>
      </c>
      <c r="M49" s="1"/>
    </row>
    <row r="50" spans="1:13">
      <c r="A50" s="80" t="s">
        <v>239</v>
      </c>
      <c r="B50" s="76">
        <v>38</v>
      </c>
      <c r="C50" s="95"/>
      <c r="D50" s="82" t="s">
        <v>240</v>
      </c>
      <c r="E50" s="48" t="s">
        <v>241</v>
      </c>
      <c r="F50" s="82" t="s">
        <v>27</v>
      </c>
      <c r="G50" s="48" t="s">
        <v>28</v>
      </c>
      <c r="H50" s="122">
        <v>183.22917712000003</v>
      </c>
      <c r="I50" s="75">
        <v>3</v>
      </c>
      <c r="J50" s="45"/>
      <c r="K50" s="71" t="str">
        <f t="shared" si="0"/>
        <v>PEDIDO RECUSADO</v>
      </c>
      <c r="L50" s="70">
        <f t="shared" si="1"/>
        <v>0</v>
      </c>
      <c r="M50" s="1"/>
    </row>
    <row r="51" spans="1:13">
      <c r="A51" s="80" t="s">
        <v>242</v>
      </c>
      <c r="B51" s="76">
        <v>39</v>
      </c>
      <c r="C51" s="127" t="s">
        <v>358</v>
      </c>
      <c r="D51" s="90" t="s">
        <v>125</v>
      </c>
      <c r="E51" s="90" t="s">
        <v>243</v>
      </c>
      <c r="F51" s="82" t="s">
        <v>27</v>
      </c>
      <c r="G51" s="82" t="s">
        <v>28</v>
      </c>
      <c r="H51" s="122">
        <v>148.01242720000002</v>
      </c>
      <c r="I51" s="75">
        <v>1</v>
      </c>
      <c r="J51" s="45"/>
      <c r="K51" s="71" t="str">
        <f t="shared" si="0"/>
        <v>PEDIDO RECUSADO</v>
      </c>
      <c r="L51" s="70">
        <f t="shared" si="1"/>
        <v>0</v>
      </c>
      <c r="M51" s="1"/>
    </row>
    <row r="52" spans="1:13">
      <c r="A52" s="80" t="s">
        <v>244</v>
      </c>
      <c r="B52" s="76">
        <v>40</v>
      </c>
      <c r="C52" s="95"/>
      <c r="D52" s="90" t="s">
        <v>126</v>
      </c>
      <c r="E52" s="90" t="s">
        <v>245</v>
      </c>
      <c r="F52" s="82" t="s">
        <v>27</v>
      </c>
      <c r="G52" s="82" t="s">
        <v>28</v>
      </c>
      <c r="H52" s="122">
        <v>148.01242720000002</v>
      </c>
      <c r="I52" s="75">
        <v>1</v>
      </c>
      <c r="J52" s="45"/>
      <c r="K52" s="71" t="str">
        <f t="shared" si="0"/>
        <v>PEDIDO RECUSADO</v>
      </c>
      <c r="L52" s="70">
        <f t="shared" si="1"/>
        <v>0</v>
      </c>
      <c r="M52" s="1"/>
    </row>
    <row r="53" spans="1:13">
      <c r="A53" s="80" t="s">
        <v>246</v>
      </c>
      <c r="B53" s="76">
        <v>41</v>
      </c>
      <c r="C53" s="95"/>
      <c r="D53" s="82" t="s">
        <v>247</v>
      </c>
      <c r="E53" s="48" t="s">
        <v>248</v>
      </c>
      <c r="F53" s="82" t="s">
        <v>32</v>
      </c>
      <c r="G53" s="48" t="s">
        <v>6</v>
      </c>
      <c r="H53" s="122">
        <v>30.623260800000008</v>
      </c>
      <c r="I53" s="75">
        <v>2</v>
      </c>
      <c r="J53" s="45"/>
      <c r="K53" s="71" t="str">
        <f t="shared" si="0"/>
        <v>PEDIDO RECUSADO</v>
      </c>
      <c r="L53" s="70">
        <f t="shared" si="1"/>
        <v>0</v>
      </c>
      <c r="M53" s="1"/>
    </row>
    <row r="54" spans="1:13">
      <c r="A54" s="80" t="s">
        <v>249</v>
      </c>
      <c r="B54" s="76">
        <v>42</v>
      </c>
      <c r="C54" s="95"/>
      <c r="D54" s="82" t="s">
        <v>250</v>
      </c>
      <c r="E54" s="48" t="s">
        <v>251</v>
      </c>
      <c r="F54" s="82" t="s">
        <v>32</v>
      </c>
      <c r="G54" s="48" t="s">
        <v>6</v>
      </c>
      <c r="H54" s="122">
        <v>30.623260800000008</v>
      </c>
      <c r="I54" s="75">
        <v>3</v>
      </c>
      <c r="J54" s="45"/>
      <c r="K54" s="71" t="str">
        <f t="shared" si="0"/>
        <v>PEDIDO RECUSADO</v>
      </c>
      <c r="L54" s="70">
        <f t="shared" si="1"/>
        <v>0</v>
      </c>
      <c r="M54" s="1"/>
    </row>
    <row r="55" spans="1:13">
      <c r="A55" s="80" t="s">
        <v>252</v>
      </c>
      <c r="B55" s="76">
        <v>43</v>
      </c>
      <c r="C55" s="95"/>
      <c r="D55" s="82" t="s">
        <v>127</v>
      </c>
      <c r="E55" s="48" t="s">
        <v>253</v>
      </c>
      <c r="F55" s="82" t="s">
        <v>33</v>
      </c>
      <c r="G55" s="48" t="s">
        <v>6</v>
      </c>
      <c r="H55" s="122">
        <v>18.373956480000004</v>
      </c>
      <c r="I55" s="75">
        <v>4</v>
      </c>
      <c r="J55" s="45"/>
      <c r="K55" s="71" t="str">
        <f t="shared" si="0"/>
        <v>PEDIDO RECUSADO</v>
      </c>
      <c r="L55" s="70">
        <f t="shared" si="1"/>
        <v>0</v>
      </c>
      <c r="M55" s="1"/>
    </row>
    <row r="56" spans="1:13">
      <c r="A56" s="80" t="s">
        <v>254</v>
      </c>
      <c r="B56" s="76">
        <v>44</v>
      </c>
      <c r="C56" s="95"/>
      <c r="D56" s="82" t="s">
        <v>255</v>
      </c>
      <c r="E56" s="48" t="s">
        <v>35</v>
      </c>
      <c r="F56" s="82" t="s">
        <v>22</v>
      </c>
      <c r="G56" s="48" t="s">
        <v>6</v>
      </c>
      <c r="H56" s="122">
        <v>259.02174760000003</v>
      </c>
      <c r="I56" s="75">
        <v>0.1</v>
      </c>
      <c r="J56" s="45"/>
      <c r="K56" s="71" t="str">
        <f t="shared" si="0"/>
        <v>PEDIDO RECUSADO</v>
      </c>
      <c r="L56" s="70">
        <f t="shared" si="1"/>
        <v>0</v>
      </c>
      <c r="M56" s="1"/>
    </row>
    <row r="57" spans="1:13">
      <c r="A57" s="80" t="s">
        <v>256</v>
      </c>
      <c r="B57" s="76">
        <v>45</v>
      </c>
      <c r="C57" s="95"/>
      <c r="D57" s="82" t="s">
        <v>128</v>
      </c>
      <c r="E57" s="48" t="s">
        <v>36</v>
      </c>
      <c r="F57" s="82" t="s">
        <v>22</v>
      </c>
      <c r="G57" s="48" t="s">
        <v>10</v>
      </c>
      <c r="H57" s="122">
        <v>407.03417480000007</v>
      </c>
      <c r="I57" s="75">
        <v>0.1</v>
      </c>
      <c r="J57" s="45"/>
      <c r="K57" s="71" t="str">
        <f t="shared" si="0"/>
        <v>PEDIDO RECUSADO</v>
      </c>
      <c r="L57" s="70">
        <f t="shared" si="1"/>
        <v>0</v>
      </c>
      <c r="M57" s="1"/>
    </row>
    <row r="58" spans="1:13">
      <c r="A58" s="80" t="s">
        <v>257</v>
      </c>
      <c r="B58" s="76">
        <v>46</v>
      </c>
      <c r="C58" s="95"/>
      <c r="D58" s="82" t="s">
        <v>129</v>
      </c>
      <c r="E58" s="48" t="s">
        <v>38</v>
      </c>
      <c r="F58" s="82" t="s">
        <v>12</v>
      </c>
      <c r="G58" s="48" t="s">
        <v>6</v>
      </c>
      <c r="H58" s="122">
        <v>91.614588560000016</v>
      </c>
      <c r="I58" s="75">
        <v>0.5</v>
      </c>
      <c r="J58" s="45"/>
      <c r="K58" s="71" t="str">
        <f t="shared" si="0"/>
        <v>PEDIDO RECUSADO</v>
      </c>
      <c r="L58" s="70">
        <f t="shared" si="1"/>
        <v>0</v>
      </c>
      <c r="M58" s="1"/>
    </row>
    <row r="59" spans="1:13">
      <c r="A59" s="80" t="s">
        <v>258</v>
      </c>
      <c r="B59" s="76">
        <v>47</v>
      </c>
      <c r="C59" s="95"/>
      <c r="D59" s="89" t="s">
        <v>259</v>
      </c>
      <c r="E59" s="89" t="s">
        <v>130</v>
      </c>
      <c r="F59" s="82" t="s">
        <v>9</v>
      </c>
      <c r="G59" s="82" t="s">
        <v>10</v>
      </c>
      <c r="H59" s="122">
        <v>168.18539480000001</v>
      </c>
      <c r="I59" s="75">
        <v>1</v>
      </c>
      <c r="J59" s="45"/>
      <c r="K59" s="71" t="str">
        <f t="shared" si="0"/>
        <v>PEDIDO RECUSADO</v>
      </c>
      <c r="L59" s="70">
        <f t="shared" si="1"/>
        <v>0</v>
      </c>
      <c r="M59" s="1"/>
    </row>
    <row r="60" spans="1:13">
      <c r="A60" s="80" t="s">
        <v>260</v>
      </c>
      <c r="B60" s="76">
        <v>48</v>
      </c>
      <c r="C60" s="95"/>
      <c r="D60" s="82" t="s">
        <v>261</v>
      </c>
      <c r="E60" s="48" t="s">
        <v>262</v>
      </c>
      <c r="F60" s="82" t="s">
        <v>12</v>
      </c>
      <c r="G60" s="82" t="s">
        <v>6</v>
      </c>
      <c r="H60" s="122">
        <v>91.574516799999998</v>
      </c>
      <c r="I60" s="75">
        <v>0.5</v>
      </c>
      <c r="J60" s="45"/>
      <c r="K60" s="71" t="str">
        <f t="shared" si="0"/>
        <v>PEDIDO RECUSADO</v>
      </c>
      <c r="L60" s="70">
        <f t="shared" si="1"/>
        <v>0</v>
      </c>
      <c r="M60" s="1"/>
    </row>
    <row r="61" spans="1:13">
      <c r="A61" s="80" t="s">
        <v>263</v>
      </c>
      <c r="B61" s="76">
        <v>49</v>
      </c>
      <c r="C61" s="95"/>
      <c r="D61" s="82" t="s">
        <v>264</v>
      </c>
      <c r="E61" s="48" t="s">
        <v>39</v>
      </c>
      <c r="F61" s="82" t="s">
        <v>5</v>
      </c>
      <c r="G61" s="48" t="s">
        <v>6</v>
      </c>
      <c r="H61" s="122">
        <v>203.51708740000004</v>
      </c>
      <c r="I61" s="75">
        <v>0.1</v>
      </c>
      <c r="J61" s="45"/>
      <c r="K61" s="71" t="str">
        <f t="shared" si="0"/>
        <v>PEDIDO RECUSADO</v>
      </c>
      <c r="L61" s="70">
        <f t="shared" si="1"/>
        <v>0</v>
      </c>
      <c r="M61" s="1"/>
    </row>
    <row r="62" spans="1:13">
      <c r="A62" s="80" t="s">
        <v>265</v>
      </c>
      <c r="B62" s="76">
        <v>50</v>
      </c>
      <c r="C62" s="95"/>
      <c r="D62" s="82" t="s">
        <v>266</v>
      </c>
      <c r="E62" s="48" t="s">
        <v>267</v>
      </c>
      <c r="F62" s="82" t="s">
        <v>40</v>
      </c>
      <c r="G62" s="48" t="s">
        <v>28</v>
      </c>
      <c r="H62" s="122">
        <v>193.43693072000005</v>
      </c>
      <c r="I62" s="75">
        <v>0.1</v>
      </c>
      <c r="J62" s="45"/>
      <c r="K62" s="71" t="str">
        <f t="shared" si="0"/>
        <v>PEDIDO RECUSADO</v>
      </c>
      <c r="L62" s="70">
        <f t="shared" si="1"/>
        <v>0</v>
      </c>
      <c r="M62" s="1"/>
    </row>
    <row r="63" spans="1:13">
      <c r="A63" s="80" t="s">
        <v>268</v>
      </c>
      <c r="B63" s="76">
        <v>52</v>
      </c>
      <c r="C63" s="95"/>
      <c r="D63" s="82" t="s">
        <v>269</v>
      </c>
      <c r="E63" s="48" t="s">
        <v>270</v>
      </c>
      <c r="F63" s="82" t="s">
        <v>12</v>
      </c>
      <c r="G63" s="48" t="s">
        <v>6</v>
      </c>
      <c r="H63" s="122">
        <v>117.7266128</v>
      </c>
      <c r="I63" s="75">
        <v>1</v>
      </c>
      <c r="J63" s="45"/>
      <c r="K63" s="71" t="str">
        <f t="shared" si="0"/>
        <v>PEDIDO RECUSADO</v>
      </c>
      <c r="L63" s="70">
        <f t="shared" si="1"/>
        <v>0</v>
      </c>
      <c r="M63" s="1"/>
    </row>
    <row r="64" spans="1:13">
      <c r="A64" s="80" t="s">
        <v>271</v>
      </c>
      <c r="B64" s="76">
        <v>53</v>
      </c>
      <c r="C64" s="95"/>
      <c r="D64" s="82" t="s">
        <v>272</v>
      </c>
      <c r="E64" s="48" t="s">
        <v>41</v>
      </c>
      <c r="F64" s="82" t="s">
        <v>42</v>
      </c>
      <c r="G64" s="48" t="s">
        <v>6</v>
      </c>
      <c r="H64" s="122">
        <v>162.81366992000002</v>
      </c>
      <c r="I64" s="75">
        <v>0.2</v>
      </c>
      <c r="J64" s="45"/>
      <c r="K64" s="71" t="str">
        <f t="shared" si="0"/>
        <v>PEDIDO RECUSADO</v>
      </c>
      <c r="L64" s="70">
        <f t="shared" si="1"/>
        <v>0</v>
      </c>
      <c r="M64" s="1"/>
    </row>
    <row r="65" spans="1:13">
      <c r="A65" s="80" t="s">
        <v>273</v>
      </c>
      <c r="B65" s="76">
        <v>54</v>
      </c>
      <c r="C65" s="95"/>
      <c r="D65" s="89" t="s">
        <v>131</v>
      </c>
      <c r="E65" s="89" t="s">
        <v>132</v>
      </c>
      <c r="F65" s="82" t="s">
        <v>153</v>
      </c>
      <c r="G65" s="82" t="s">
        <v>6</v>
      </c>
      <c r="H65" s="122">
        <v>218.6441768</v>
      </c>
      <c r="I65" s="75">
        <v>0.1</v>
      </c>
      <c r="J65" s="45"/>
      <c r="K65" s="71" t="str">
        <f t="shared" si="0"/>
        <v>PEDIDO RECUSADO</v>
      </c>
      <c r="L65" s="70">
        <f t="shared" si="1"/>
        <v>0</v>
      </c>
      <c r="M65" s="1"/>
    </row>
    <row r="66" spans="1:13">
      <c r="A66" s="80" t="s">
        <v>274</v>
      </c>
      <c r="B66" s="76">
        <v>55</v>
      </c>
      <c r="C66" s="96"/>
      <c r="D66" s="82" t="s">
        <v>275</v>
      </c>
      <c r="E66" s="48" t="s">
        <v>43</v>
      </c>
      <c r="F66" s="82" t="s">
        <v>12</v>
      </c>
      <c r="G66" s="48" t="s">
        <v>6</v>
      </c>
      <c r="H66" s="122">
        <v>370.03106800000006</v>
      </c>
      <c r="I66" s="75">
        <v>0.5</v>
      </c>
      <c r="J66" s="45"/>
      <c r="K66" s="71" t="str">
        <f t="shared" si="0"/>
        <v>PEDIDO RECUSADO</v>
      </c>
      <c r="L66" s="70">
        <f t="shared" si="1"/>
        <v>0</v>
      </c>
      <c r="M66" s="1"/>
    </row>
    <row r="67" spans="1:13">
      <c r="A67" s="80" t="s">
        <v>276</v>
      </c>
      <c r="B67" s="76">
        <v>56</v>
      </c>
      <c r="C67" s="95"/>
      <c r="D67" s="82" t="s">
        <v>277</v>
      </c>
      <c r="E67" s="48" t="s">
        <v>44</v>
      </c>
      <c r="F67" s="82" t="s">
        <v>12</v>
      </c>
      <c r="G67" s="48" t="s">
        <v>10</v>
      </c>
      <c r="H67" s="122">
        <v>61.118924680000013</v>
      </c>
      <c r="I67" s="75">
        <v>2</v>
      </c>
      <c r="J67" s="45"/>
      <c r="K67" s="71" t="str">
        <f t="shared" si="0"/>
        <v>PEDIDO RECUSADO</v>
      </c>
      <c r="L67" s="70">
        <f t="shared" si="1"/>
        <v>0</v>
      </c>
      <c r="M67" s="1"/>
    </row>
    <row r="68" spans="1:13">
      <c r="A68" s="80" t="s">
        <v>278</v>
      </c>
      <c r="B68" s="76">
        <v>57</v>
      </c>
      <c r="C68" s="127" t="s">
        <v>358</v>
      </c>
      <c r="D68" s="89" t="s">
        <v>279</v>
      </c>
      <c r="E68" s="89" t="s">
        <v>133</v>
      </c>
      <c r="F68" s="82" t="s">
        <v>280</v>
      </c>
      <c r="G68" s="90" t="s">
        <v>6</v>
      </c>
      <c r="H68" s="122">
        <v>252.28336480000002</v>
      </c>
      <c r="I68" s="75">
        <v>3</v>
      </c>
      <c r="J68" s="45"/>
      <c r="K68" s="71" t="str">
        <f t="shared" si="0"/>
        <v>PEDIDO RECUSADO</v>
      </c>
      <c r="L68" s="70">
        <f t="shared" si="1"/>
        <v>0</v>
      </c>
      <c r="M68" s="1"/>
    </row>
    <row r="69" spans="1:13">
      <c r="A69" s="80" t="s">
        <v>281</v>
      </c>
      <c r="B69" s="76">
        <v>60</v>
      </c>
      <c r="C69" s="95"/>
      <c r="D69" s="82" t="s">
        <v>282</v>
      </c>
      <c r="E69" s="48" t="s">
        <v>45</v>
      </c>
      <c r="F69" s="82" t="s">
        <v>46</v>
      </c>
      <c r="G69" s="48" t="s">
        <v>6</v>
      </c>
      <c r="H69" s="122">
        <v>84.097970000000004</v>
      </c>
      <c r="I69" s="75">
        <v>0.1</v>
      </c>
      <c r="J69" s="45"/>
      <c r="K69" s="71" t="str">
        <f t="shared" si="0"/>
        <v>PEDIDO RECUSADO</v>
      </c>
      <c r="L69" s="70">
        <f t="shared" si="1"/>
        <v>0</v>
      </c>
      <c r="M69" s="1"/>
    </row>
    <row r="70" spans="1:13">
      <c r="A70" s="80" t="s">
        <v>283</v>
      </c>
      <c r="B70" s="76">
        <v>61</v>
      </c>
      <c r="C70" s="95"/>
      <c r="D70" s="82" t="s">
        <v>134</v>
      </c>
      <c r="E70" s="48" t="s">
        <v>47</v>
      </c>
      <c r="F70" s="82" t="s">
        <v>48</v>
      </c>
      <c r="G70" s="48" t="s">
        <v>49</v>
      </c>
      <c r="H70" s="122">
        <v>24.498608640000004</v>
      </c>
      <c r="I70" s="75">
        <v>2</v>
      </c>
      <c r="J70" s="45"/>
      <c r="K70" s="71" t="str">
        <f t="shared" si="0"/>
        <v>PEDIDO RECUSADO</v>
      </c>
      <c r="L70" s="70">
        <f t="shared" si="1"/>
        <v>0</v>
      </c>
      <c r="M70" s="1"/>
    </row>
    <row r="71" spans="1:13">
      <c r="A71" s="80" t="s">
        <v>284</v>
      </c>
      <c r="B71" s="76">
        <v>62</v>
      </c>
      <c r="C71" s="95"/>
      <c r="D71" s="89" t="s">
        <v>135</v>
      </c>
      <c r="E71" s="89" t="s">
        <v>285</v>
      </c>
      <c r="F71" s="82" t="s">
        <v>22</v>
      </c>
      <c r="G71" s="82" t="s">
        <v>6</v>
      </c>
      <c r="H71" s="122">
        <v>223.93259460000002</v>
      </c>
      <c r="I71" s="75">
        <v>0.5</v>
      </c>
      <c r="J71" s="45"/>
      <c r="K71" s="71" t="str">
        <f t="shared" si="0"/>
        <v>PEDIDO RECUSADO</v>
      </c>
      <c r="L71" s="70">
        <f t="shared" si="1"/>
        <v>0</v>
      </c>
      <c r="M71" s="1"/>
    </row>
    <row r="72" spans="1:13">
      <c r="A72" s="80" t="s">
        <v>286</v>
      </c>
      <c r="B72" s="76">
        <v>64</v>
      </c>
      <c r="C72" s="95"/>
      <c r="D72" s="82" t="s">
        <v>287</v>
      </c>
      <c r="E72" s="48" t="s">
        <v>288</v>
      </c>
      <c r="F72" s="82" t="s">
        <v>22</v>
      </c>
      <c r="G72" s="48" t="s">
        <v>6</v>
      </c>
      <c r="H72" s="122">
        <v>223.93259460000002</v>
      </c>
      <c r="I72" s="75">
        <v>0.5</v>
      </c>
      <c r="J72" s="45"/>
      <c r="K72" s="71" t="str">
        <f t="shared" si="0"/>
        <v>PEDIDO RECUSADO</v>
      </c>
      <c r="L72" s="70">
        <f t="shared" si="1"/>
        <v>0</v>
      </c>
      <c r="M72" s="1"/>
    </row>
    <row r="73" spans="1:13">
      <c r="A73" s="80" t="s">
        <v>289</v>
      </c>
      <c r="B73" s="76">
        <v>65</v>
      </c>
      <c r="C73" s="95"/>
      <c r="D73" s="82" t="s">
        <v>136</v>
      </c>
      <c r="E73" s="48" t="s">
        <v>290</v>
      </c>
      <c r="F73" s="82" t="s">
        <v>22</v>
      </c>
      <c r="G73" s="48" t="s">
        <v>6</v>
      </c>
      <c r="H73" s="122">
        <v>223.93259460000002</v>
      </c>
      <c r="I73" s="75">
        <v>0.5</v>
      </c>
      <c r="J73" s="45"/>
      <c r="K73" s="71" t="str">
        <f t="shared" si="0"/>
        <v>PEDIDO RECUSADO</v>
      </c>
      <c r="L73" s="70">
        <f t="shared" si="1"/>
        <v>0</v>
      </c>
      <c r="M73" s="1"/>
    </row>
    <row r="74" spans="1:13">
      <c r="A74" s="80" t="s">
        <v>291</v>
      </c>
      <c r="B74" s="76">
        <v>66</v>
      </c>
      <c r="C74" s="95"/>
      <c r="D74" s="82" t="s">
        <v>292</v>
      </c>
      <c r="E74" s="48" t="s">
        <v>51</v>
      </c>
      <c r="F74" s="82" t="s">
        <v>12</v>
      </c>
      <c r="G74" s="48" t="s">
        <v>6</v>
      </c>
      <c r="H74" s="122">
        <v>61.118924680000013</v>
      </c>
      <c r="I74" s="27">
        <v>0.1</v>
      </c>
      <c r="J74" s="45"/>
      <c r="K74" s="71" t="str">
        <f t="shared" si="0"/>
        <v>PEDIDO RECUSADO</v>
      </c>
      <c r="L74" s="70">
        <f t="shared" si="1"/>
        <v>0</v>
      </c>
      <c r="M74" s="1"/>
    </row>
    <row r="75" spans="1:13">
      <c r="A75" s="80" t="s">
        <v>293</v>
      </c>
      <c r="B75" s="76">
        <v>67</v>
      </c>
      <c r="C75" s="95"/>
      <c r="D75" s="82" t="s">
        <v>294</v>
      </c>
      <c r="E75" s="48" t="s">
        <v>295</v>
      </c>
      <c r="F75" s="82" t="s">
        <v>12</v>
      </c>
      <c r="G75" s="48" t="s">
        <v>6</v>
      </c>
      <c r="H75" s="122">
        <v>67.278375999999994</v>
      </c>
      <c r="I75" s="27">
        <v>2</v>
      </c>
      <c r="J75" s="45"/>
      <c r="K75" s="71" t="str">
        <f t="shared" si="0"/>
        <v>PEDIDO RECUSADO</v>
      </c>
      <c r="L75" s="70">
        <f t="shared" si="1"/>
        <v>0</v>
      </c>
      <c r="M75" s="1"/>
    </row>
    <row r="76" spans="1:13">
      <c r="A76" s="80" t="s">
        <v>296</v>
      </c>
      <c r="B76" s="76">
        <v>68</v>
      </c>
      <c r="C76" s="95"/>
      <c r="D76" s="82" t="s">
        <v>297</v>
      </c>
      <c r="E76" s="48" t="s">
        <v>298</v>
      </c>
      <c r="F76" s="82" t="s">
        <v>12</v>
      </c>
      <c r="G76" s="48" t="s">
        <v>6</v>
      </c>
      <c r="H76" s="122">
        <v>92.502494400000003</v>
      </c>
      <c r="I76" s="27">
        <v>1</v>
      </c>
      <c r="J76" s="45"/>
      <c r="K76" s="71" t="str">
        <f t="shared" si="0"/>
        <v>PEDIDO RECUSADO</v>
      </c>
      <c r="L76" s="70">
        <f t="shared" si="1"/>
        <v>0</v>
      </c>
      <c r="M76" s="1"/>
    </row>
    <row r="77" spans="1:13">
      <c r="A77" s="80" t="s">
        <v>299</v>
      </c>
      <c r="B77" s="76">
        <v>69</v>
      </c>
      <c r="C77" s="95"/>
      <c r="D77" s="89" t="s">
        <v>300</v>
      </c>
      <c r="E77" s="89" t="s">
        <v>137</v>
      </c>
      <c r="F77" s="82" t="s">
        <v>301</v>
      </c>
      <c r="G77" s="82" t="s">
        <v>6</v>
      </c>
      <c r="H77" s="122">
        <v>504.55618440000001</v>
      </c>
      <c r="I77" s="27">
        <v>0.1</v>
      </c>
      <c r="J77" s="45"/>
      <c r="K77" s="71" t="str">
        <f t="shared" si="0"/>
        <v>PEDIDO RECUSADO</v>
      </c>
      <c r="L77" s="70">
        <f t="shared" si="1"/>
        <v>0</v>
      </c>
      <c r="M77" s="1"/>
    </row>
    <row r="78" spans="1:13">
      <c r="A78" s="80" t="s">
        <v>302</v>
      </c>
      <c r="B78" s="76">
        <v>70</v>
      </c>
      <c r="C78" s="127" t="s">
        <v>358</v>
      </c>
      <c r="D78" s="90" t="s">
        <v>138</v>
      </c>
      <c r="E78" s="90" t="s">
        <v>139</v>
      </c>
      <c r="F78" s="82" t="s">
        <v>62</v>
      </c>
      <c r="G78" s="90" t="s">
        <v>6</v>
      </c>
      <c r="H78" s="122">
        <v>134.54620679999999</v>
      </c>
      <c r="I78" s="27">
        <v>1</v>
      </c>
      <c r="J78" s="45"/>
      <c r="K78" s="71" t="str">
        <f t="shared" si="0"/>
        <v>PEDIDO RECUSADO</v>
      </c>
      <c r="L78" s="70">
        <f t="shared" si="1"/>
        <v>0</v>
      </c>
      <c r="M78" s="1"/>
    </row>
    <row r="79" spans="1:13">
      <c r="A79" s="80" t="s">
        <v>303</v>
      </c>
      <c r="B79" s="76">
        <v>72</v>
      </c>
      <c r="C79" s="95"/>
      <c r="D79" s="82" t="s">
        <v>304</v>
      </c>
      <c r="E79" s="48" t="s">
        <v>53</v>
      </c>
      <c r="F79" s="82" t="s">
        <v>54</v>
      </c>
      <c r="G79" s="48" t="s">
        <v>23</v>
      </c>
      <c r="H79" s="122">
        <v>185.01553400000003</v>
      </c>
      <c r="I79" s="27">
        <v>0.5</v>
      </c>
      <c r="J79" s="45"/>
      <c r="K79" s="71" t="str">
        <f t="shared" si="0"/>
        <v>PEDIDO RECUSADO</v>
      </c>
      <c r="L79" s="70">
        <f t="shared" si="1"/>
        <v>0</v>
      </c>
      <c r="M79" s="1"/>
    </row>
    <row r="80" spans="1:13">
      <c r="A80" s="80" t="s">
        <v>305</v>
      </c>
      <c r="B80" s="76">
        <v>73</v>
      </c>
      <c r="C80" s="95"/>
      <c r="D80" s="82" t="s">
        <v>140</v>
      </c>
      <c r="E80" s="48" t="s">
        <v>56</v>
      </c>
      <c r="F80" s="82" t="s">
        <v>9</v>
      </c>
      <c r="G80" s="48" t="s">
        <v>28</v>
      </c>
      <c r="H80" s="122">
        <v>305.33942956000004</v>
      </c>
      <c r="I80" s="27">
        <v>0.1</v>
      </c>
      <c r="J80" s="45"/>
      <c r="K80" s="71" t="str">
        <f t="shared" si="0"/>
        <v>PEDIDO RECUSADO</v>
      </c>
      <c r="L80" s="70">
        <f t="shared" si="1"/>
        <v>0</v>
      </c>
      <c r="M80" s="1"/>
    </row>
    <row r="81" spans="1:13">
      <c r="A81" s="80" t="s">
        <v>306</v>
      </c>
      <c r="B81" s="76">
        <v>74</v>
      </c>
      <c r="C81" s="95"/>
      <c r="D81" s="89" t="s">
        <v>307</v>
      </c>
      <c r="E81" s="89" t="s">
        <v>308</v>
      </c>
      <c r="F81" s="82" t="s">
        <v>309</v>
      </c>
      <c r="G81" s="83" t="s">
        <v>6</v>
      </c>
      <c r="H81" s="122">
        <v>168.18539480000001</v>
      </c>
      <c r="I81" s="27">
        <v>0.1</v>
      </c>
      <c r="J81" s="45"/>
      <c r="K81" s="71" t="str">
        <f t="shared" ref="K81:K99" si="2">IF(J81&lt;I81,"PEDIDO RECUSADO","PEDIDO ACEITO")</f>
        <v>PEDIDO RECUSADO</v>
      </c>
      <c r="L81" s="70">
        <f t="shared" ref="L81:L99" si="3">J81*H81</f>
        <v>0</v>
      </c>
      <c r="M81" s="1"/>
    </row>
    <row r="82" spans="1:13">
      <c r="A82" s="80" t="s">
        <v>310</v>
      </c>
      <c r="B82" s="76">
        <v>75</v>
      </c>
      <c r="C82" s="95"/>
      <c r="D82" s="90" t="s">
        <v>141</v>
      </c>
      <c r="E82" s="90" t="s">
        <v>142</v>
      </c>
      <c r="F82" s="82" t="s">
        <v>69</v>
      </c>
      <c r="G82" s="82" t="s">
        <v>6</v>
      </c>
      <c r="H82" s="122">
        <v>134.54620679999999</v>
      </c>
      <c r="I82" s="27">
        <v>0.1</v>
      </c>
      <c r="J82" s="45"/>
      <c r="K82" s="71" t="str">
        <f t="shared" si="2"/>
        <v>PEDIDO RECUSADO</v>
      </c>
      <c r="L82" s="70">
        <f t="shared" si="3"/>
        <v>0</v>
      </c>
      <c r="M82" s="1"/>
    </row>
    <row r="83" spans="1:13">
      <c r="A83" s="80" t="s">
        <v>311</v>
      </c>
      <c r="B83" s="76">
        <v>80</v>
      </c>
      <c r="C83" s="127" t="s">
        <v>358</v>
      </c>
      <c r="D83" s="82" t="s">
        <v>143</v>
      </c>
      <c r="E83" s="48" t="s">
        <v>312</v>
      </c>
      <c r="F83" s="82" t="s">
        <v>57</v>
      </c>
      <c r="G83" s="48" t="s">
        <v>6</v>
      </c>
      <c r="H83" s="122">
        <v>71.32667828000001</v>
      </c>
      <c r="I83" s="75">
        <v>2</v>
      </c>
      <c r="J83" s="45"/>
      <c r="K83" s="71" t="str">
        <f t="shared" si="2"/>
        <v>PEDIDO RECUSADO</v>
      </c>
      <c r="L83" s="70">
        <f t="shared" si="3"/>
        <v>0</v>
      </c>
      <c r="M83" s="1"/>
    </row>
    <row r="84" spans="1:13">
      <c r="A84" s="80" t="s">
        <v>313</v>
      </c>
      <c r="B84" s="76">
        <v>82</v>
      </c>
      <c r="C84" s="95"/>
      <c r="D84" s="82" t="s">
        <v>314</v>
      </c>
      <c r="E84" s="48" t="s">
        <v>58</v>
      </c>
      <c r="F84" s="82" t="s">
        <v>12</v>
      </c>
      <c r="G84" s="48" t="s">
        <v>10</v>
      </c>
      <c r="H84" s="122">
        <v>305.33942956000004</v>
      </c>
      <c r="I84" s="75">
        <v>0.5</v>
      </c>
      <c r="J84" s="45"/>
      <c r="K84" s="71" t="str">
        <f t="shared" si="2"/>
        <v>PEDIDO RECUSADO</v>
      </c>
      <c r="L84" s="70">
        <f t="shared" si="3"/>
        <v>0</v>
      </c>
      <c r="M84" s="1"/>
    </row>
    <row r="85" spans="1:13">
      <c r="A85" s="80" t="s">
        <v>315</v>
      </c>
      <c r="B85" s="76">
        <v>83</v>
      </c>
      <c r="C85" s="95"/>
      <c r="D85" s="89" t="s">
        <v>316</v>
      </c>
      <c r="E85" s="89" t="s">
        <v>97</v>
      </c>
      <c r="F85" s="82" t="s">
        <v>32</v>
      </c>
      <c r="G85" s="48" t="s">
        <v>6</v>
      </c>
      <c r="H85" s="122">
        <v>101.82234216000001</v>
      </c>
      <c r="I85" s="75">
        <v>1</v>
      </c>
      <c r="J85" s="45"/>
      <c r="K85" s="71" t="str">
        <f t="shared" si="2"/>
        <v>PEDIDO RECUSADO</v>
      </c>
      <c r="L85" s="70">
        <f t="shared" si="3"/>
        <v>0</v>
      </c>
      <c r="M85" s="1"/>
    </row>
    <row r="86" spans="1:13">
      <c r="A86" s="80" t="s">
        <v>317</v>
      </c>
      <c r="B86" s="76">
        <v>87</v>
      </c>
      <c r="C86" s="96"/>
      <c r="D86" s="82" t="s">
        <v>144</v>
      </c>
      <c r="E86" s="48" t="s">
        <v>59</v>
      </c>
      <c r="F86" s="82" t="s">
        <v>5</v>
      </c>
      <c r="G86" s="48" t="s">
        <v>6</v>
      </c>
      <c r="H86" s="122">
        <v>222.01864080000001</v>
      </c>
      <c r="I86" s="75">
        <v>0.2</v>
      </c>
      <c r="J86" s="45"/>
      <c r="K86" s="71" t="str">
        <f t="shared" si="2"/>
        <v>PEDIDO RECUSADO</v>
      </c>
      <c r="L86" s="70">
        <f t="shared" si="3"/>
        <v>0</v>
      </c>
      <c r="M86" s="1"/>
    </row>
    <row r="87" spans="1:13">
      <c r="A87" s="80" t="s">
        <v>318</v>
      </c>
      <c r="B87" s="76">
        <v>89</v>
      </c>
      <c r="C87" s="95"/>
      <c r="D87" s="82" t="s">
        <v>145</v>
      </c>
      <c r="E87" s="48" t="s">
        <v>60</v>
      </c>
      <c r="F87" s="82" t="s">
        <v>61</v>
      </c>
      <c r="G87" s="48" t="s">
        <v>23</v>
      </c>
      <c r="H87" s="122">
        <v>203.51708740000004</v>
      </c>
      <c r="I87" s="75">
        <v>0.1</v>
      </c>
      <c r="J87" s="45"/>
      <c r="K87" s="71" t="str">
        <f t="shared" si="2"/>
        <v>PEDIDO RECUSADO</v>
      </c>
      <c r="L87" s="70">
        <f t="shared" si="3"/>
        <v>0</v>
      </c>
      <c r="M87" s="1"/>
    </row>
    <row r="88" spans="1:13">
      <c r="A88" s="80" t="s">
        <v>319</v>
      </c>
      <c r="B88" s="76">
        <v>94</v>
      </c>
      <c r="C88" s="95"/>
      <c r="D88" s="90" t="s">
        <v>146</v>
      </c>
      <c r="E88" s="82" t="s">
        <v>320</v>
      </c>
      <c r="F88" s="82" t="s">
        <v>147</v>
      </c>
      <c r="G88" s="82" t="s">
        <v>6</v>
      </c>
      <c r="H88" s="122">
        <v>100.9070188</v>
      </c>
      <c r="I88" s="75">
        <v>0.1</v>
      </c>
      <c r="J88" s="45"/>
      <c r="K88" s="71" t="str">
        <f t="shared" si="2"/>
        <v>PEDIDO RECUSADO</v>
      </c>
      <c r="L88" s="70">
        <f t="shared" si="3"/>
        <v>0</v>
      </c>
      <c r="M88" s="1"/>
    </row>
    <row r="89" spans="1:13">
      <c r="A89" s="80" t="s">
        <v>321</v>
      </c>
      <c r="B89" s="76">
        <v>95</v>
      </c>
      <c r="C89" s="95"/>
      <c r="D89" s="82" t="s">
        <v>148</v>
      </c>
      <c r="E89" s="48" t="s">
        <v>322</v>
      </c>
      <c r="F89" s="82" t="s">
        <v>62</v>
      </c>
      <c r="G89" s="48" t="s">
        <v>23</v>
      </c>
      <c r="H89" s="122">
        <v>203.51708740000004</v>
      </c>
      <c r="I89" s="75">
        <v>0.1</v>
      </c>
      <c r="J89" s="45"/>
      <c r="K89" s="71" t="str">
        <f t="shared" si="2"/>
        <v>PEDIDO RECUSADO</v>
      </c>
      <c r="L89" s="70">
        <f t="shared" si="3"/>
        <v>0</v>
      </c>
      <c r="M89" s="1"/>
    </row>
    <row r="90" spans="1:13">
      <c r="A90" s="80" t="s">
        <v>323</v>
      </c>
      <c r="B90" s="76">
        <v>96</v>
      </c>
      <c r="C90" s="96"/>
      <c r="D90" s="82" t="s">
        <v>324</v>
      </c>
      <c r="E90" s="48" t="s">
        <v>325</v>
      </c>
      <c r="F90" s="82" t="s">
        <v>63</v>
      </c>
      <c r="G90" s="48" t="s">
        <v>23</v>
      </c>
      <c r="H90" s="122">
        <v>244.22050488000005</v>
      </c>
      <c r="I90" s="75">
        <v>0.1</v>
      </c>
      <c r="J90" s="45"/>
      <c r="K90" s="71" t="str">
        <f t="shared" si="2"/>
        <v>PEDIDO RECUSADO</v>
      </c>
      <c r="L90" s="70">
        <f t="shared" si="3"/>
        <v>0</v>
      </c>
      <c r="M90" s="1"/>
    </row>
    <row r="91" spans="1:13">
      <c r="A91" s="80" t="s">
        <v>326</v>
      </c>
      <c r="B91" s="76">
        <v>97</v>
      </c>
      <c r="C91" s="95"/>
      <c r="D91" s="82" t="s">
        <v>327</v>
      </c>
      <c r="E91" s="48" t="s">
        <v>328</v>
      </c>
      <c r="F91" s="82" t="s">
        <v>63</v>
      </c>
      <c r="G91" s="48" t="s">
        <v>23</v>
      </c>
      <c r="H91" s="122">
        <v>305.33942956000004</v>
      </c>
      <c r="I91" s="75">
        <v>0.1</v>
      </c>
      <c r="J91" s="45"/>
      <c r="K91" s="71" t="str">
        <f t="shared" si="2"/>
        <v>PEDIDO RECUSADO</v>
      </c>
      <c r="L91" s="70">
        <f t="shared" si="3"/>
        <v>0</v>
      </c>
      <c r="M91" s="1"/>
    </row>
    <row r="92" spans="1:13">
      <c r="A92" s="80" t="s">
        <v>329</v>
      </c>
      <c r="B92" s="76">
        <v>98</v>
      </c>
      <c r="C92" s="96"/>
      <c r="D92" s="82" t="s">
        <v>149</v>
      </c>
      <c r="E92" s="48" t="s">
        <v>64</v>
      </c>
      <c r="F92" s="82" t="s">
        <v>65</v>
      </c>
      <c r="G92" s="48" t="s">
        <v>6</v>
      </c>
      <c r="H92" s="122">
        <v>30.623260800000008</v>
      </c>
      <c r="I92" s="75">
        <v>1</v>
      </c>
      <c r="J92" s="45"/>
      <c r="K92" s="71" t="str">
        <f t="shared" si="2"/>
        <v>PEDIDO RECUSADO</v>
      </c>
      <c r="L92" s="70">
        <f t="shared" si="3"/>
        <v>0</v>
      </c>
      <c r="M92" s="1"/>
    </row>
    <row r="93" spans="1:13">
      <c r="A93" s="80" t="s">
        <v>330</v>
      </c>
      <c r="B93" s="76">
        <v>102</v>
      </c>
      <c r="C93" s="95"/>
      <c r="D93" s="89" t="s">
        <v>331</v>
      </c>
      <c r="E93" s="89" t="s">
        <v>332</v>
      </c>
      <c r="F93" s="82" t="s">
        <v>333</v>
      </c>
      <c r="G93" s="48" t="s">
        <v>6</v>
      </c>
      <c r="H93" s="122">
        <v>420.45821440000003</v>
      </c>
      <c r="I93" s="75">
        <v>0.1</v>
      </c>
      <c r="J93" s="45"/>
      <c r="K93" s="71" t="str">
        <f t="shared" si="2"/>
        <v>PEDIDO RECUSADO</v>
      </c>
      <c r="L93" s="70">
        <f t="shared" si="3"/>
        <v>0</v>
      </c>
      <c r="M93" s="1"/>
    </row>
    <row r="94" spans="1:13">
      <c r="A94" s="80" t="s">
        <v>334</v>
      </c>
      <c r="B94" s="76">
        <v>105</v>
      </c>
      <c r="C94" s="96"/>
      <c r="D94" s="82" t="s">
        <v>150</v>
      </c>
      <c r="E94" s="48" t="s">
        <v>335</v>
      </c>
      <c r="F94" s="82" t="s">
        <v>12</v>
      </c>
      <c r="G94" s="48" t="s">
        <v>6</v>
      </c>
      <c r="H94" s="122">
        <v>24.498608640000004</v>
      </c>
      <c r="I94" s="75">
        <v>2</v>
      </c>
      <c r="J94" s="45"/>
      <c r="K94" s="71" t="str">
        <f t="shared" si="2"/>
        <v>PEDIDO RECUSADO</v>
      </c>
      <c r="L94" s="70">
        <f t="shared" si="3"/>
        <v>0</v>
      </c>
      <c r="M94" s="1"/>
    </row>
    <row r="95" spans="1:13">
      <c r="A95" s="80" t="s">
        <v>336</v>
      </c>
      <c r="B95" s="76">
        <v>106</v>
      </c>
      <c r="C95" s="96"/>
      <c r="D95" s="82" t="s">
        <v>151</v>
      </c>
      <c r="E95" s="48" t="s">
        <v>337</v>
      </c>
      <c r="F95" s="82" t="s">
        <v>12</v>
      </c>
      <c r="G95" s="48" t="s">
        <v>6</v>
      </c>
      <c r="H95" s="122">
        <v>185.01553400000003</v>
      </c>
      <c r="I95" s="75">
        <v>0.1</v>
      </c>
      <c r="J95" s="45"/>
      <c r="K95" s="71" t="str">
        <f t="shared" si="2"/>
        <v>PEDIDO RECUSADO</v>
      </c>
      <c r="L95" s="70">
        <f t="shared" si="3"/>
        <v>0</v>
      </c>
      <c r="M95" s="1"/>
    </row>
    <row r="96" spans="1:13">
      <c r="A96" s="80" t="s">
        <v>338</v>
      </c>
      <c r="B96" s="76">
        <v>107</v>
      </c>
      <c r="C96" s="96"/>
      <c r="D96" s="82" t="s">
        <v>339</v>
      </c>
      <c r="E96" s="48" t="s">
        <v>340</v>
      </c>
      <c r="F96" s="82" t="s">
        <v>12</v>
      </c>
      <c r="G96" s="48" t="s">
        <v>6</v>
      </c>
      <c r="H96" s="122">
        <v>92.507767000000015</v>
      </c>
      <c r="I96" s="75">
        <v>0.1</v>
      </c>
      <c r="J96" s="45"/>
      <c r="K96" s="71" t="str">
        <f t="shared" si="2"/>
        <v>PEDIDO RECUSADO</v>
      </c>
      <c r="L96" s="70">
        <f t="shared" si="3"/>
        <v>0</v>
      </c>
      <c r="M96" s="1"/>
    </row>
    <row r="97" spans="1:13">
      <c r="A97" s="80" t="s">
        <v>341</v>
      </c>
      <c r="B97" s="76">
        <v>108</v>
      </c>
      <c r="C97" s="96"/>
      <c r="D97" s="82" t="s">
        <v>342</v>
      </c>
      <c r="E97" s="48" t="s">
        <v>343</v>
      </c>
      <c r="F97" s="82" t="s">
        <v>12</v>
      </c>
      <c r="G97" s="48" t="s">
        <v>6</v>
      </c>
      <c r="H97" s="122">
        <v>203.51708740000004</v>
      </c>
      <c r="I97" s="75">
        <v>0.1</v>
      </c>
      <c r="J97" s="45"/>
      <c r="K97" s="71" t="str">
        <f t="shared" si="2"/>
        <v>PEDIDO RECUSADO</v>
      </c>
      <c r="L97" s="70">
        <f t="shared" si="3"/>
        <v>0</v>
      </c>
      <c r="M97" s="1"/>
    </row>
    <row r="98" spans="1:13">
      <c r="A98" s="80" t="s">
        <v>344</v>
      </c>
      <c r="B98" s="76">
        <v>109</v>
      </c>
      <c r="C98" s="96"/>
      <c r="D98" s="82" t="s">
        <v>152</v>
      </c>
      <c r="E98" s="48" t="s">
        <v>67</v>
      </c>
      <c r="F98" s="82" t="s">
        <v>12</v>
      </c>
      <c r="G98" s="48" t="s">
        <v>6</v>
      </c>
      <c r="H98" s="122">
        <v>92.507767000000015</v>
      </c>
      <c r="I98" s="75">
        <v>0.1</v>
      </c>
      <c r="J98" s="45"/>
      <c r="K98" s="71" t="str">
        <f t="shared" si="2"/>
        <v>PEDIDO RECUSADO</v>
      </c>
      <c r="L98" s="70">
        <f t="shared" si="3"/>
        <v>0</v>
      </c>
      <c r="M98" s="1"/>
    </row>
    <row r="99" spans="1:13">
      <c r="A99" s="80" t="s">
        <v>345</v>
      </c>
      <c r="B99" s="76">
        <v>110</v>
      </c>
      <c r="C99" s="111"/>
      <c r="D99" s="82" t="s">
        <v>346</v>
      </c>
      <c r="E99" s="48" t="s">
        <v>68</v>
      </c>
      <c r="F99" s="82" t="s">
        <v>69</v>
      </c>
      <c r="G99" s="48" t="s">
        <v>6</v>
      </c>
      <c r="H99" s="122">
        <v>30.623260800000008</v>
      </c>
      <c r="I99" s="75">
        <v>2</v>
      </c>
      <c r="J99" s="45"/>
      <c r="K99" s="71" t="str">
        <f t="shared" si="2"/>
        <v>PEDIDO RECUSADO</v>
      </c>
      <c r="L99" s="70">
        <f t="shared" si="3"/>
        <v>0</v>
      </c>
      <c r="M99" s="1"/>
    </row>
    <row r="100" spans="1:13" ht="18.600000000000001" thickBot="1">
      <c r="A100" s="77"/>
      <c r="B100" s="18" t="s">
        <v>77</v>
      </c>
      <c r="C100" s="123"/>
      <c r="D100" s="24"/>
      <c r="E100" s="23"/>
      <c r="F100" s="23"/>
      <c r="G100" s="23"/>
      <c r="H100" s="19"/>
      <c r="I100" s="20"/>
      <c r="J100" s="26">
        <f>SUM(J16:J99)</f>
        <v>0</v>
      </c>
      <c r="K100" s="21"/>
      <c r="L100" s="22">
        <f>SUM(L16:L99)</f>
        <v>0</v>
      </c>
    </row>
    <row r="101" spans="1:13" ht="16.2" thickBot="1">
      <c r="A101" s="148"/>
      <c r="B101" s="149"/>
      <c r="C101" s="150"/>
      <c r="D101" s="150"/>
      <c r="E101" s="149"/>
      <c r="F101" s="149"/>
      <c r="G101" s="149"/>
      <c r="H101" s="149"/>
      <c r="I101" s="149"/>
      <c r="J101" s="151"/>
      <c r="K101" s="28"/>
      <c r="L101" s="25" t="str">
        <f>IF(L100&gt;=1000,"PEDIDO DEFERIDO","PEDIDO INDEFERIDO")</f>
        <v>PEDIDO INDEFERIDO</v>
      </c>
    </row>
    <row r="102" spans="1:13">
      <c r="A102" s="73"/>
      <c r="B102" s="5"/>
      <c r="C102" s="5"/>
      <c r="D102" s="5"/>
      <c r="E102" s="5"/>
      <c r="F102" s="5"/>
      <c r="G102" s="5"/>
      <c r="H102" s="5"/>
      <c r="I102" s="73"/>
      <c r="J102" s="5"/>
      <c r="K102" s="5"/>
      <c r="L102" s="5"/>
    </row>
    <row r="103" spans="1:13" ht="17.399999999999999">
      <c r="A103" s="137" t="s">
        <v>78</v>
      </c>
      <c r="B103" s="137"/>
      <c r="C103" s="78"/>
      <c r="D103" s="5"/>
      <c r="E103" s="5"/>
      <c r="F103" s="5"/>
      <c r="G103" s="5"/>
      <c r="H103" s="5"/>
      <c r="I103" s="73"/>
      <c r="J103" s="5"/>
      <c r="K103" s="5"/>
      <c r="L103" s="5"/>
    </row>
    <row r="104" spans="1:13" ht="17.399999999999999">
      <c r="A104" s="138" t="s">
        <v>85</v>
      </c>
      <c r="B104" s="138"/>
      <c r="C104" s="79"/>
      <c r="D104" s="5"/>
      <c r="E104" s="5"/>
      <c r="F104" s="5"/>
      <c r="G104" s="5"/>
      <c r="H104" s="5"/>
      <c r="I104" s="73"/>
      <c r="J104" s="5"/>
      <c r="K104" s="5"/>
      <c r="L104" s="5"/>
    </row>
  </sheetData>
  <mergeCells count="8">
    <mergeCell ref="A103:B103"/>
    <mergeCell ref="A104:B104"/>
    <mergeCell ref="A1:L2"/>
    <mergeCell ref="J4:L4"/>
    <mergeCell ref="J5:L5"/>
    <mergeCell ref="J10:L10"/>
    <mergeCell ref="J11:L11"/>
    <mergeCell ref="A101:J101"/>
  </mergeCells>
  <conditionalFormatting sqref="K16:K99">
    <cfRule type="cellIs" dxfId="3" priority="3" operator="equal">
      <formula>"PEDIDO ACEITO"</formula>
    </cfRule>
    <cfRule type="cellIs" dxfId="2" priority="4" operator="equal">
      <formula>"PEDIDO RECUSADO"</formula>
    </cfRule>
  </conditionalFormatting>
  <conditionalFormatting sqref="L101">
    <cfRule type="cellIs" dxfId="1" priority="1" operator="equal">
      <formula>"PEDIDO DEFERIDO"</formula>
    </cfRule>
    <cfRule type="cellIs" dxfId="0" priority="2" operator="equal">
      <formula>"INDEFERIDO"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ORÇAMENTO COMPLETO</vt:lpstr>
      <vt:lpstr>Avaliação de estoque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Motta</dc:creator>
  <cp:lastModifiedBy>Angico_1</cp:lastModifiedBy>
  <cp:lastPrinted>2022-06-06T14:49:30Z</cp:lastPrinted>
  <dcterms:created xsi:type="dcterms:W3CDTF">2019-03-27T00:24:48Z</dcterms:created>
  <dcterms:modified xsi:type="dcterms:W3CDTF">2023-08-24T13:20:05Z</dcterms:modified>
</cp:coreProperties>
</file>